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omments2.xml" ContentType="application/vnd.openxmlformats-officedocument.spreadsheetml.comments+xml"/>
  <Override PartName="/xl/drawings/drawing6.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9"/>
  <workbookPr codeName="ThisWorkbook" defaultThemeVersion="166925"/>
  <mc:AlternateContent xmlns:mc="http://schemas.openxmlformats.org/markup-compatibility/2006">
    <mc:Choice Requires="x15">
      <x15ac:absPath xmlns:x15ac="http://schemas.microsoft.com/office/spreadsheetml/2010/11/ac" url="/Users/llune/Desktop/"/>
    </mc:Choice>
  </mc:AlternateContent>
  <xr:revisionPtr revIDLastSave="0" documentId="8_{87A96E30-C2AE-5C4F-BA5A-56976B1E2B70}" xr6:coauthVersionLast="47" xr6:coauthVersionMax="47" xr10:uidLastSave="{00000000-0000-0000-0000-000000000000}"/>
  <bookViews>
    <workbookView xWindow="0" yWindow="0" windowWidth="35840" windowHeight="22400" tabRatio="896" xr2:uid="{00000000-000D-0000-FFFF-FFFF00000000}"/>
  </bookViews>
  <sheets>
    <sheet name="Echantillon" sheetId="1" r:id="rId1"/>
    <sheet name="Criteres" sheetId="2" r:id="rId2"/>
    <sheet name="Resultats-diag-rapide" sheetId="30" state="hidden" r:id="rId3"/>
    <sheet name="Resultats" sheetId="4" r:id="rId4"/>
    <sheet name="Synthese" sheetId="3" r:id="rId5"/>
    <sheet name="BaseDeCalcul" sheetId="26" state="hidden" r:id="rId6"/>
    <sheet name="P01" sheetId="5" r:id="rId7"/>
    <sheet name="P02" sheetId="6" r:id="rId8"/>
    <sheet name="P03" sheetId="7" r:id="rId9"/>
    <sheet name="P04" sheetId="8" r:id="rId10"/>
    <sheet name="P05" sheetId="9" r:id="rId11"/>
    <sheet name="P06" sheetId="10" r:id="rId12"/>
    <sheet name="P07" sheetId="11" r:id="rId13"/>
    <sheet name="P08" sheetId="12" r:id="rId14"/>
    <sheet name="P09" sheetId="13" r:id="rId15"/>
    <sheet name="P10" sheetId="14" r:id="rId16"/>
    <sheet name="P11" sheetId="16" r:id="rId17"/>
    <sheet name="P12" sheetId="17" r:id="rId18"/>
    <sheet name="P13" sheetId="18" r:id="rId19"/>
    <sheet name="P14" sheetId="19" r:id="rId20"/>
    <sheet name="P15" sheetId="20" r:id="rId21"/>
    <sheet name="P16" sheetId="21" r:id="rId22"/>
    <sheet name="P17" sheetId="22" r:id="rId23"/>
    <sheet name="P18" sheetId="23" r:id="rId24"/>
    <sheet name="P19" sheetId="24" r:id="rId25"/>
    <sheet name="P20" sheetId="25" r:id="rId26"/>
  </sheets>
  <definedNames>
    <definedName name="_xlnm._FilterDatabase" localSheetId="5" hidden="1">BaseDeCalcul!$D$9:$R$9</definedName>
    <definedName name="_xlnm._FilterDatabase" localSheetId="1" hidden="1">Criteres!$B$3:$E$140</definedName>
    <definedName name="_xlnm._FilterDatabase" localSheetId="6" hidden="1">'P01'!$A$3:$H$140</definedName>
    <definedName name="_xlnm._FilterDatabase" localSheetId="7" hidden="1">'P02'!$A$3:$H$140</definedName>
    <definedName name="_xlnm._FilterDatabase" localSheetId="8" hidden="1">'P03'!$A$3:$H$140</definedName>
    <definedName name="_xlnm._FilterDatabase" localSheetId="9" hidden="1">'P04'!$A$3:$H$140</definedName>
    <definedName name="_xlnm._FilterDatabase" localSheetId="10" hidden="1">'P05'!$A$3:$H$140</definedName>
    <definedName name="_xlnm._FilterDatabase" localSheetId="11" hidden="1">'P06'!$A$3:$H$140</definedName>
    <definedName name="_xlnm._FilterDatabase" localSheetId="12" hidden="1">'P07'!$A$3:$H$140</definedName>
    <definedName name="_xlnm._FilterDatabase" localSheetId="13" hidden="1">'P08'!$A$3:$H$140</definedName>
    <definedName name="_xlnm._FilterDatabase" localSheetId="14" hidden="1">'P09'!$A$3:$H$140</definedName>
    <definedName name="_xlnm._FilterDatabase" localSheetId="15" hidden="1">'P10'!$A$3:$H$140</definedName>
    <definedName name="_xlnm._FilterDatabase" localSheetId="16" hidden="1">'P11'!$A$3:$H$140</definedName>
    <definedName name="_xlnm._FilterDatabase" localSheetId="17" hidden="1">'P12'!$A$3:$H$140</definedName>
    <definedName name="_xlnm._FilterDatabase" localSheetId="18" hidden="1">'P13'!$A$3:$H$140</definedName>
    <definedName name="_xlnm._FilterDatabase" localSheetId="19" hidden="1">'P14'!$A$3:$H$140</definedName>
    <definedName name="_xlnm._FilterDatabase" localSheetId="20" hidden="1">'P15'!$A$3:$H$140</definedName>
    <definedName name="_xlnm._FilterDatabase" localSheetId="21" hidden="1">'P16'!$A$3:$H$140</definedName>
    <definedName name="_xlnm._FilterDatabase" localSheetId="22" hidden="1">'P17'!$A$3:$H$140</definedName>
    <definedName name="_xlnm._FilterDatabase" localSheetId="23" hidden="1">'P18'!$A$3:$H$140</definedName>
    <definedName name="_xlnm._FilterDatabase" localSheetId="24" hidden="1">'P19'!$A$3:$H$140</definedName>
    <definedName name="_xlnm._FilterDatabase" localSheetId="25" hidden="1">'P20'!$A$3:$H$140</definedName>
    <definedName name="_xlnm._FilterDatabase" localSheetId="4" hidden="1">Synthese!$A$3:$AA$5</definedName>
    <definedName name="ColonneSelection">#REF!</definedName>
    <definedName name="CRefEdit">#REF!</definedName>
    <definedName name="Ctrl">#REF!</definedName>
    <definedName name="_xlnm.Print_Titles" localSheetId="16">'P11'!$3:$3</definedName>
    <definedName name="_xlnm.Print_Titles" localSheetId="17">'P12'!$3:$3</definedName>
    <definedName name="_xlnm.Print_Titles" localSheetId="18">'P13'!$3:$3</definedName>
    <definedName name="_xlnm.Print_Titles" localSheetId="19">'P14'!$3:$3</definedName>
    <definedName name="_xlnm.Print_Titles" localSheetId="20">'P15'!$3:$3</definedName>
    <definedName name="_xlnm.Print_Titles" localSheetId="21">'P16'!$3:$3</definedName>
    <definedName name="LigneRefCellule">#REF!</definedName>
    <definedName name="LigneSelection">#REF!</definedName>
    <definedName name="MenuCopier">"Rectangle 73"</definedName>
    <definedName name="Mode">#REF!</definedName>
    <definedName name="SchemaSelection">#REF!</definedName>
    <definedName name="SetLivraison">#REF!</definedName>
    <definedName name="TableauResultats">Resultats!$A$3:$C$14</definedName>
    <definedName name="WEchantillon">#REF!</definedName>
    <definedName name="WMoyennePage">#REF!</definedName>
    <definedName name="WordTabResultat">#REF!</definedName>
    <definedName name="WResultThem">#REF!</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1" i="6" l="1"/>
  <c r="I1" i="7"/>
  <c r="I1" i="8"/>
  <c r="I1" i="9"/>
  <c r="I1" i="10"/>
  <c r="I1" i="11"/>
  <c r="I1" i="12"/>
  <c r="I1" i="13"/>
  <c r="I1" i="14"/>
  <c r="I1" i="16"/>
  <c r="I1" i="17"/>
  <c r="I1" i="18"/>
  <c r="I1" i="19"/>
  <c r="I1" i="20"/>
  <c r="I1" i="21"/>
  <c r="I1" i="22"/>
  <c r="I1" i="23"/>
  <c r="I1" i="24"/>
  <c r="I1" i="25"/>
  <c r="I1" i="5"/>
  <c r="Z2" i="3" l="1"/>
  <c r="Y2" i="3"/>
  <c r="X2" i="3"/>
  <c r="W2" i="3"/>
  <c r="V2" i="3"/>
  <c r="U2" i="3"/>
  <c r="T2" i="3"/>
  <c r="S2" i="3"/>
  <c r="R2" i="3"/>
  <c r="Q2" i="3"/>
  <c r="P2" i="3"/>
  <c r="O2" i="3"/>
  <c r="N2" i="3"/>
  <c r="M2" i="3"/>
  <c r="K2" i="3"/>
  <c r="I2" i="3"/>
  <c r="H2" i="3"/>
  <c r="G2" i="3"/>
  <c r="L2" i="3"/>
  <c r="J2" i="3"/>
  <c r="E2" i="3" l="1"/>
  <c r="M9" i="4"/>
  <c r="M8" i="4"/>
  <c r="M7" i="4"/>
  <c r="M6" i="4"/>
  <c r="M5" i="4"/>
  <c r="AA2" i="3" l="1"/>
  <c r="D20" i="26" l="1"/>
  <c r="G14" i="3" s="1"/>
  <c r="D21" i="26"/>
  <c r="G15" i="3" s="1"/>
  <c r="D22" i="26"/>
  <c r="D23" i="26"/>
  <c r="D24" i="26"/>
  <c r="G18" i="3" s="1"/>
  <c r="D25" i="26"/>
  <c r="G19" i="3" s="1"/>
  <c r="D26" i="26"/>
  <c r="G20" i="3" s="1"/>
  <c r="D27" i="26"/>
  <c r="G21" i="3" s="1"/>
  <c r="D28" i="26"/>
  <c r="D29" i="26"/>
  <c r="G23" i="3" s="1"/>
  <c r="D13" i="26"/>
  <c r="E13" i="26"/>
  <c r="H7" i="3" s="1"/>
  <c r="D14" i="26"/>
  <c r="G8" i="3" s="1"/>
  <c r="E14" i="26"/>
  <c r="H8" i="3" s="1"/>
  <c r="D15" i="26"/>
  <c r="G9" i="3" s="1"/>
  <c r="E15" i="26"/>
  <c r="H9" i="3" s="1"/>
  <c r="D16" i="26"/>
  <c r="E16" i="26"/>
  <c r="H10" i="3" s="1"/>
  <c r="D17" i="26"/>
  <c r="E17" i="26"/>
  <c r="H11" i="3" s="1"/>
  <c r="D18" i="26"/>
  <c r="G12" i="3" s="1"/>
  <c r="E18" i="26"/>
  <c r="H12" i="3" s="1"/>
  <c r="D19" i="26"/>
  <c r="G13" i="3" s="1"/>
  <c r="E19" i="26"/>
  <c r="H13" i="3" s="1"/>
  <c r="D30" i="26"/>
  <c r="G24" i="3" s="1"/>
  <c r="D31" i="26"/>
  <c r="G25" i="3" s="1"/>
  <c r="D32" i="26"/>
  <c r="D33" i="26"/>
  <c r="G27" i="3" s="1"/>
  <c r="D34" i="26"/>
  <c r="G28" i="3" s="1"/>
  <c r="D35" i="26"/>
  <c r="G29" i="3" s="1"/>
  <c r="D36" i="26"/>
  <c r="G30" i="3" s="1"/>
  <c r="D37" i="26"/>
  <c r="G31" i="3" s="1"/>
  <c r="D38" i="26"/>
  <c r="G32" i="3" s="1"/>
  <c r="D39" i="26"/>
  <c r="G33" i="3" s="1"/>
  <c r="D40" i="26"/>
  <c r="G34" i="3" s="1"/>
  <c r="D41" i="26"/>
  <c r="G35" i="3" s="1"/>
  <c r="D42" i="26"/>
  <c r="G36" i="3" s="1"/>
  <c r="D43" i="26"/>
  <c r="G37" i="3" s="1"/>
  <c r="D44" i="26"/>
  <c r="D45" i="26"/>
  <c r="G39" i="3" s="1"/>
  <c r="D46" i="26"/>
  <c r="G40" i="3" s="1"/>
  <c r="D47" i="26"/>
  <c r="G41" i="3" s="1"/>
  <c r="D48" i="26"/>
  <c r="G42" i="3" s="1"/>
  <c r="D49" i="26"/>
  <c r="G43" i="3" s="1"/>
  <c r="D50" i="26"/>
  <c r="G44" i="3" s="1"/>
  <c r="D51" i="26"/>
  <c r="G45" i="3" s="1"/>
  <c r="D52" i="26"/>
  <c r="G46" i="3" s="1"/>
  <c r="D53" i="26"/>
  <c r="G47" i="3" s="1"/>
  <c r="D54" i="26"/>
  <c r="G48" i="3" s="1"/>
  <c r="D55" i="26"/>
  <c r="G49" i="3" s="1"/>
  <c r="D56" i="26"/>
  <c r="G50" i="3" s="1"/>
  <c r="D57" i="26"/>
  <c r="G51" i="3" s="1"/>
  <c r="D58" i="26"/>
  <c r="G52" i="3" s="1"/>
  <c r="D59" i="26"/>
  <c r="G53" i="3" s="1"/>
  <c r="D60" i="26"/>
  <c r="G54" i="3" s="1"/>
  <c r="D61" i="26"/>
  <c r="G55" i="3" s="1"/>
  <c r="D62" i="26"/>
  <c r="G56" i="3" s="1"/>
  <c r="D63" i="26"/>
  <c r="G57" i="3" s="1"/>
  <c r="D64" i="26"/>
  <c r="D65" i="26"/>
  <c r="G59" i="3" s="1"/>
  <c r="D66" i="26"/>
  <c r="G60" i="3" s="1"/>
  <c r="D67" i="26"/>
  <c r="G61" i="3" s="1"/>
  <c r="D68" i="26"/>
  <c r="G62" i="3" s="1"/>
  <c r="D69" i="26"/>
  <c r="G63" i="3" s="1"/>
  <c r="D70" i="26"/>
  <c r="G64" i="3" s="1"/>
  <c r="D71" i="26"/>
  <c r="G65" i="3" s="1"/>
  <c r="D72" i="26"/>
  <c r="G66" i="3" s="1"/>
  <c r="D73" i="26"/>
  <c r="G67" i="3" s="1"/>
  <c r="D74" i="26"/>
  <c r="G68" i="3" s="1"/>
  <c r="D75" i="26"/>
  <c r="G69" i="3" s="1"/>
  <c r="D76" i="26"/>
  <c r="G70" i="3" s="1"/>
  <c r="D77" i="26"/>
  <c r="G71" i="3" s="1"/>
  <c r="D78" i="26"/>
  <c r="G72" i="3" s="1"/>
  <c r="D79" i="26"/>
  <c r="G73" i="3" s="1"/>
  <c r="D80" i="26"/>
  <c r="D81" i="26"/>
  <c r="G75" i="3" s="1"/>
  <c r="D82" i="26"/>
  <c r="G76" i="3" s="1"/>
  <c r="D83" i="26"/>
  <c r="G77" i="3" s="1"/>
  <c r="D84" i="26"/>
  <c r="G78" i="3" s="1"/>
  <c r="D85" i="26"/>
  <c r="G79" i="3" s="1"/>
  <c r="D86" i="26"/>
  <c r="G80" i="3" s="1"/>
  <c r="D87" i="26"/>
  <c r="G81" i="3" s="1"/>
  <c r="D88" i="26"/>
  <c r="G82" i="3" s="1"/>
  <c r="D89" i="26"/>
  <c r="G83" i="3" s="1"/>
  <c r="D90" i="26"/>
  <c r="G84" i="3" s="1"/>
  <c r="D91" i="26"/>
  <c r="G85" i="3" s="1"/>
  <c r="D92" i="26"/>
  <c r="G86" i="3" s="1"/>
  <c r="D93" i="26"/>
  <c r="G87" i="3" s="1"/>
  <c r="D94" i="26"/>
  <c r="G88" i="3" s="1"/>
  <c r="D95" i="26"/>
  <c r="G89" i="3" s="1"/>
  <c r="D96" i="26"/>
  <c r="G90" i="3" s="1"/>
  <c r="D97" i="26"/>
  <c r="G91" i="3" s="1"/>
  <c r="D98" i="26"/>
  <c r="G92" i="3" s="1"/>
  <c r="D99" i="26"/>
  <c r="G93" i="3" s="1"/>
  <c r="D100" i="26"/>
  <c r="G94" i="3" s="1"/>
  <c r="D101" i="26"/>
  <c r="G95" i="3" s="1"/>
  <c r="D102" i="26"/>
  <c r="G96" i="3" s="1"/>
  <c r="D103" i="26"/>
  <c r="G97" i="3" s="1"/>
  <c r="D104" i="26"/>
  <c r="D105" i="26"/>
  <c r="G99" i="3" s="1"/>
  <c r="D106" i="26"/>
  <c r="G100" i="3" s="1"/>
  <c r="D107" i="26"/>
  <c r="G101" i="3" s="1"/>
  <c r="D108" i="26"/>
  <c r="G102" i="3" s="1"/>
  <c r="D109" i="26"/>
  <c r="G103" i="3" s="1"/>
  <c r="D110" i="26"/>
  <c r="G104" i="3" s="1"/>
  <c r="D111" i="26"/>
  <c r="G105" i="3" s="1"/>
  <c r="D112" i="26"/>
  <c r="D113" i="26"/>
  <c r="G107" i="3" s="1"/>
  <c r="D114" i="26"/>
  <c r="G108" i="3" s="1"/>
  <c r="D115" i="26"/>
  <c r="G109" i="3" s="1"/>
  <c r="D116" i="26"/>
  <c r="G110" i="3" s="1"/>
  <c r="D117" i="26"/>
  <c r="G111" i="3" s="1"/>
  <c r="D118" i="26"/>
  <c r="G112" i="3" s="1"/>
  <c r="D119" i="26"/>
  <c r="G113" i="3" s="1"/>
  <c r="D120" i="26"/>
  <c r="G114" i="3" s="1"/>
  <c r="D121" i="26"/>
  <c r="G115" i="3" s="1"/>
  <c r="D122" i="26"/>
  <c r="G116" i="3" s="1"/>
  <c r="D123" i="26"/>
  <c r="G117" i="3" s="1"/>
  <c r="D124" i="26"/>
  <c r="G118" i="3" s="1"/>
  <c r="D125" i="26"/>
  <c r="G119" i="3" s="1"/>
  <c r="D126" i="26"/>
  <c r="G120" i="3" s="1"/>
  <c r="D127" i="26"/>
  <c r="G121" i="3" s="1"/>
  <c r="D128" i="26"/>
  <c r="G122" i="3" s="1"/>
  <c r="D129" i="26"/>
  <c r="G123" i="3" s="1"/>
  <c r="D130" i="26"/>
  <c r="G124" i="3" s="1"/>
  <c r="D131" i="26"/>
  <c r="G125" i="3" s="1"/>
  <c r="D132" i="26"/>
  <c r="G126" i="3" s="1"/>
  <c r="D133" i="26"/>
  <c r="G127" i="3" s="1"/>
  <c r="D134" i="26"/>
  <c r="G128" i="3" s="1"/>
  <c r="D135" i="26"/>
  <c r="G129" i="3" s="1"/>
  <c r="D136" i="26"/>
  <c r="G130" i="3" s="1"/>
  <c r="D137" i="26"/>
  <c r="G131" i="3" s="1"/>
  <c r="D138" i="26"/>
  <c r="G132" i="3" s="1"/>
  <c r="D139" i="26"/>
  <c r="G133" i="3" s="1"/>
  <c r="D140" i="26"/>
  <c r="G134" i="3" s="1"/>
  <c r="D141" i="26"/>
  <c r="G135" i="3" s="1"/>
  <c r="D142" i="26"/>
  <c r="G136" i="3" s="1"/>
  <c r="D143" i="26"/>
  <c r="G137" i="3" s="1"/>
  <c r="D144" i="26"/>
  <c r="G138" i="3" s="1"/>
  <c r="D145" i="26"/>
  <c r="G139" i="3" s="1"/>
  <c r="D146" i="26"/>
  <c r="G140" i="3" s="1"/>
  <c r="D10" i="26"/>
  <c r="E10" i="26"/>
  <c r="H4" i="3" s="1"/>
  <c r="D11" i="26"/>
  <c r="E11" i="26"/>
  <c r="H5" i="3" s="1"/>
  <c r="D12" i="26"/>
  <c r="E12" i="26"/>
  <c r="M9" i="26"/>
  <c r="H9" i="26"/>
  <c r="E9" i="26"/>
  <c r="D9" i="26"/>
  <c r="E20" i="26"/>
  <c r="H14" i="3" s="1"/>
  <c r="E21" i="26"/>
  <c r="H15" i="3" s="1"/>
  <c r="E23" i="26"/>
  <c r="H17" i="3" s="1"/>
  <c r="E24" i="26"/>
  <c r="H18" i="3" s="1"/>
  <c r="E25" i="26"/>
  <c r="H19" i="3" s="1"/>
  <c r="E27" i="26"/>
  <c r="H21" i="3" s="1"/>
  <c r="E28" i="26"/>
  <c r="H22" i="3" s="1"/>
  <c r="E29" i="26"/>
  <c r="H23" i="3" s="1"/>
  <c r="E30" i="26"/>
  <c r="H24" i="3" s="1"/>
  <c r="E31" i="26"/>
  <c r="H25" i="3" s="1"/>
  <c r="E32" i="26"/>
  <c r="H26" i="3" s="1"/>
  <c r="E33" i="26"/>
  <c r="H27" i="3" s="1"/>
  <c r="E34" i="26"/>
  <c r="H28" i="3" s="1"/>
  <c r="E36" i="26"/>
  <c r="H30" i="3" s="1"/>
  <c r="E37" i="26"/>
  <c r="H31" i="3" s="1"/>
  <c r="E38" i="26"/>
  <c r="H32" i="3" s="1"/>
  <c r="E39" i="26"/>
  <c r="H33" i="3" s="1"/>
  <c r="E40" i="26"/>
  <c r="H34" i="3" s="1"/>
  <c r="E41" i="26"/>
  <c r="H35" i="3" s="1"/>
  <c r="E42" i="26"/>
  <c r="H36" i="3" s="1"/>
  <c r="E43" i="26"/>
  <c r="E44" i="26"/>
  <c r="H38" i="3" s="1"/>
  <c r="E45" i="26"/>
  <c r="H39" i="3" s="1"/>
  <c r="E46" i="26"/>
  <c r="H40" i="3" s="1"/>
  <c r="E47" i="26"/>
  <c r="H41" i="3" s="1"/>
  <c r="E49" i="26"/>
  <c r="H43" i="3" s="1"/>
  <c r="E50" i="26"/>
  <c r="H44" i="3" s="1"/>
  <c r="E51" i="26"/>
  <c r="H45" i="3" s="1"/>
  <c r="E53" i="26"/>
  <c r="H47" i="3" s="1"/>
  <c r="E56" i="26"/>
  <c r="H50" i="3" s="1"/>
  <c r="E58" i="26"/>
  <c r="H52" i="3" s="1"/>
  <c r="E60" i="26"/>
  <c r="H54" i="3" s="1"/>
  <c r="E61" i="26"/>
  <c r="H55" i="3" s="1"/>
  <c r="E62" i="26"/>
  <c r="H56" i="3" s="1"/>
  <c r="E63" i="26"/>
  <c r="H57" i="3" s="1"/>
  <c r="E64" i="26"/>
  <c r="H58" i="3" s="1"/>
  <c r="E68" i="26"/>
  <c r="H62" i="3" s="1"/>
  <c r="E69" i="26"/>
  <c r="H63" i="3" s="1"/>
  <c r="E70" i="26"/>
  <c r="H64" i="3" s="1"/>
  <c r="E71" i="26"/>
  <c r="H65" i="3" s="1"/>
  <c r="E72" i="26"/>
  <c r="H66" i="3" s="1"/>
  <c r="E74" i="26"/>
  <c r="H68" i="3" s="1"/>
  <c r="E75" i="26"/>
  <c r="H69" i="3" s="1"/>
  <c r="E76" i="26"/>
  <c r="E77" i="26"/>
  <c r="H71" i="3" s="1"/>
  <c r="E78" i="26"/>
  <c r="H72" i="3" s="1"/>
  <c r="E79" i="26"/>
  <c r="H73" i="3" s="1"/>
  <c r="E80" i="26"/>
  <c r="H74" i="3" s="1"/>
  <c r="E82" i="26"/>
  <c r="H76" i="3" s="1"/>
  <c r="E83" i="26"/>
  <c r="H77" i="3" s="1"/>
  <c r="E86" i="26"/>
  <c r="H80" i="3" s="1"/>
  <c r="E87" i="26"/>
  <c r="H81" i="3" s="1"/>
  <c r="E88" i="26"/>
  <c r="H82" i="3" s="1"/>
  <c r="E89" i="26"/>
  <c r="H83" i="3" s="1"/>
  <c r="E90" i="26"/>
  <c r="H84" i="3" s="1"/>
  <c r="E91" i="26"/>
  <c r="H85" i="3" s="1"/>
  <c r="E92" i="26"/>
  <c r="H86" i="3" s="1"/>
  <c r="E93" i="26"/>
  <c r="H87" i="3" s="1"/>
  <c r="E94" i="26"/>
  <c r="H88" i="3" s="1"/>
  <c r="E95" i="26"/>
  <c r="H89" i="3" s="1"/>
  <c r="E96" i="26"/>
  <c r="H90" i="3" s="1"/>
  <c r="E97" i="26"/>
  <c r="H91" i="3" s="1"/>
  <c r="E100" i="26"/>
  <c r="H94" i="3" s="1"/>
  <c r="E101" i="26"/>
  <c r="H95" i="3" s="1"/>
  <c r="E104" i="26"/>
  <c r="H98" i="3" s="1"/>
  <c r="E105" i="26"/>
  <c r="H99" i="3" s="1"/>
  <c r="E108" i="26"/>
  <c r="H102" i="3" s="1"/>
  <c r="E109" i="26"/>
  <c r="E110" i="26"/>
  <c r="H104" i="3" s="1"/>
  <c r="E111" i="26"/>
  <c r="H105" i="3" s="1"/>
  <c r="E112" i="26"/>
  <c r="H106" i="3" s="1"/>
  <c r="E113" i="26"/>
  <c r="H107" i="3" s="1"/>
  <c r="E114" i="26"/>
  <c r="H108" i="3" s="1"/>
  <c r="E115" i="26"/>
  <c r="H109" i="3" s="1"/>
  <c r="E116" i="26"/>
  <c r="H110" i="3" s="1"/>
  <c r="E117" i="26"/>
  <c r="H111" i="3" s="1"/>
  <c r="E118" i="26"/>
  <c r="H112" i="3" s="1"/>
  <c r="E119" i="26"/>
  <c r="H113" i="3" s="1"/>
  <c r="E120" i="26"/>
  <c r="H114" i="3" s="1"/>
  <c r="E123" i="26"/>
  <c r="H117" i="3" s="1"/>
  <c r="E124" i="26"/>
  <c r="H118" i="3" s="1"/>
  <c r="E125" i="26"/>
  <c r="H119" i="3" s="1"/>
  <c r="E126" i="26"/>
  <c r="H120" i="3" s="1"/>
  <c r="E127" i="26"/>
  <c r="H121" i="3" s="1"/>
  <c r="E128" i="26"/>
  <c r="H122" i="3" s="1"/>
  <c r="E129" i="26"/>
  <c r="H123" i="3" s="1"/>
  <c r="E130" i="26"/>
  <c r="H124" i="3" s="1"/>
  <c r="E131" i="26"/>
  <c r="H125" i="3" s="1"/>
  <c r="E132" i="26"/>
  <c r="H126" i="3" s="1"/>
  <c r="E133" i="26"/>
  <c r="H127" i="3" s="1"/>
  <c r="E134" i="26"/>
  <c r="H128" i="3" s="1"/>
  <c r="E135" i="26"/>
  <c r="H129" i="3" s="1"/>
  <c r="E136" i="26"/>
  <c r="H130" i="3" s="1"/>
  <c r="E137" i="26"/>
  <c r="H131" i="3" s="1"/>
  <c r="E138" i="26"/>
  <c r="H132" i="3" s="1"/>
  <c r="E139" i="26"/>
  <c r="H133" i="3" s="1"/>
  <c r="E140" i="26"/>
  <c r="H134" i="3" s="1"/>
  <c r="E141" i="26"/>
  <c r="H135" i="3" s="1"/>
  <c r="E142" i="26"/>
  <c r="H136" i="3" s="1"/>
  <c r="E143" i="26"/>
  <c r="H137" i="3" s="1"/>
  <c r="E144" i="26"/>
  <c r="H138" i="3" s="1"/>
  <c r="E145" i="26"/>
  <c r="H139" i="3" s="1"/>
  <c r="E146" i="26"/>
  <c r="H140" i="3" s="1"/>
  <c r="E22" i="26"/>
  <c r="H16" i="3" s="1"/>
  <c r="E26" i="26"/>
  <c r="H20" i="3" s="1"/>
  <c r="E35" i="26"/>
  <c r="H29" i="3" s="1"/>
  <c r="E48" i="26"/>
  <c r="H42" i="3" s="1"/>
  <c r="E52" i="26"/>
  <c r="H46" i="3" s="1"/>
  <c r="E54" i="26"/>
  <c r="H48" i="3" s="1"/>
  <c r="E55" i="26"/>
  <c r="H49" i="3" s="1"/>
  <c r="E57" i="26"/>
  <c r="H51" i="3" s="1"/>
  <c r="E59" i="26"/>
  <c r="H53" i="3" s="1"/>
  <c r="E65" i="26"/>
  <c r="H59" i="3" s="1"/>
  <c r="E66" i="26"/>
  <c r="H60" i="3" s="1"/>
  <c r="E67" i="26"/>
  <c r="H61" i="3" s="1"/>
  <c r="E73" i="26"/>
  <c r="H67" i="3" s="1"/>
  <c r="E81" i="26"/>
  <c r="H75" i="3" s="1"/>
  <c r="E84" i="26"/>
  <c r="H78" i="3" s="1"/>
  <c r="E85" i="26"/>
  <c r="H79" i="3" s="1"/>
  <c r="E98" i="26"/>
  <c r="H92" i="3" s="1"/>
  <c r="E99" i="26"/>
  <c r="H93" i="3" s="1"/>
  <c r="E102" i="26"/>
  <c r="H96" i="3" s="1"/>
  <c r="E103" i="26"/>
  <c r="H97" i="3" s="1"/>
  <c r="E106" i="26"/>
  <c r="H100" i="3" s="1"/>
  <c r="E107" i="26"/>
  <c r="H101" i="3" s="1"/>
  <c r="E121" i="26"/>
  <c r="H115" i="3" s="1"/>
  <c r="E122" i="26"/>
  <c r="H116" i="3" s="1"/>
  <c r="F9" i="26"/>
  <c r="F11" i="26"/>
  <c r="I5" i="3" s="1"/>
  <c r="F12" i="26"/>
  <c r="I6" i="3" s="1"/>
  <c r="F13" i="26"/>
  <c r="I7" i="3" s="1"/>
  <c r="F14" i="26"/>
  <c r="I8" i="3" s="1"/>
  <c r="F15" i="26"/>
  <c r="F16" i="26"/>
  <c r="I10" i="3" s="1"/>
  <c r="F17" i="26"/>
  <c r="I11" i="3" s="1"/>
  <c r="F18" i="26"/>
  <c r="F19" i="26"/>
  <c r="F20" i="26"/>
  <c r="I14" i="3" s="1"/>
  <c r="F21" i="26"/>
  <c r="F23" i="26"/>
  <c r="I17" i="3" s="1"/>
  <c r="F24" i="26"/>
  <c r="F25" i="26"/>
  <c r="I19" i="3" s="1"/>
  <c r="F27" i="26"/>
  <c r="I21" i="3" s="1"/>
  <c r="F28" i="26"/>
  <c r="I22" i="3" s="1"/>
  <c r="F29" i="26"/>
  <c r="F30" i="26"/>
  <c r="I24" i="3" s="1"/>
  <c r="F31" i="26"/>
  <c r="F32" i="26"/>
  <c r="I26" i="3" s="1"/>
  <c r="F33" i="26"/>
  <c r="F34" i="26"/>
  <c r="I28" i="3" s="1"/>
  <c r="F36" i="26"/>
  <c r="I30" i="3" s="1"/>
  <c r="F37" i="26"/>
  <c r="I31" i="3" s="1"/>
  <c r="F38" i="26"/>
  <c r="F39" i="26"/>
  <c r="I33" i="3" s="1"/>
  <c r="F40" i="26"/>
  <c r="I34" i="3" s="1"/>
  <c r="F41" i="26"/>
  <c r="I35" i="3" s="1"/>
  <c r="F42" i="26"/>
  <c r="F43" i="26"/>
  <c r="I37" i="3" s="1"/>
  <c r="F44" i="26"/>
  <c r="I38" i="3" s="1"/>
  <c r="F45" i="26"/>
  <c r="I39" i="3" s="1"/>
  <c r="F46" i="26"/>
  <c r="F47" i="26"/>
  <c r="I41" i="3" s="1"/>
  <c r="F49" i="26"/>
  <c r="F50" i="26"/>
  <c r="F51" i="26"/>
  <c r="F53" i="26"/>
  <c r="I47" i="3" s="1"/>
  <c r="F56" i="26"/>
  <c r="F58" i="26"/>
  <c r="I52" i="3" s="1"/>
  <c r="F60" i="26"/>
  <c r="I54" i="3" s="1"/>
  <c r="F61" i="26"/>
  <c r="I55" i="3" s="1"/>
  <c r="F62" i="26"/>
  <c r="I56" i="3" s="1"/>
  <c r="F63" i="26"/>
  <c r="I57" i="3" s="1"/>
  <c r="F64" i="26"/>
  <c r="F68" i="26"/>
  <c r="I62" i="3" s="1"/>
  <c r="F69" i="26"/>
  <c r="I63" i="3" s="1"/>
  <c r="F70" i="26"/>
  <c r="I64" i="3" s="1"/>
  <c r="F71" i="26"/>
  <c r="F72" i="26"/>
  <c r="I66" i="3" s="1"/>
  <c r="F74" i="26"/>
  <c r="I68" i="3" s="1"/>
  <c r="F75" i="26"/>
  <c r="I69" i="3" s="1"/>
  <c r="F76" i="26"/>
  <c r="I70" i="3" s="1"/>
  <c r="F77" i="26"/>
  <c r="I71" i="3" s="1"/>
  <c r="F78" i="26"/>
  <c r="I72" i="3" s="1"/>
  <c r="F79" i="26"/>
  <c r="I73" i="3" s="1"/>
  <c r="F80" i="26"/>
  <c r="F82" i="26"/>
  <c r="I76" i="3" s="1"/>
  <c r="F83" i="26"/>
  <c r="F86" i="26"/>
  <c r="F87" i="26"/>
  <c r="F88" i="26"/>
  <c r="I82" i="3" s="1"/>
  <c r="F89" i="26"/>
  <c r="F90" i="26"/>
  <c r="I84" i="3" s="1"/>
  <c r="F91" i="26"/>
  <c r="I85" i="3" s="1"/>
  <c r="F92" i="26"/>
  <c r="I86" i="3" s="1"/>
  <c r="F93" i="26"/>
  <c r="F94" i="26"/>
  <c r="I88" i="3" s="1"/>
  <c r="F95" i="26"/>
  <c r="F96" i="26"/>
  <c r="I90" i="3" s="1"/>
  <c r="F97" i="26"/>
  <c r="I91" i="3" s="1"/>
  <c r="F100" i="26"/>
  <c r="I94" i="3" s="1"/>
  <c r="F101" i="26"/>
  <c r="F104" i="26"/>
  <c r="I98" i="3" s="1"/>
  <c r="F105" i="26"/>
  <c r="I99" i="3" s="1"/>
  <c r="F108" i="26"/>
  <c r="I102" i="3" s="1"/>
  <c r="F109" i="26"/>
  <c r="F110" i="26"/>
  <c r="I104" i="3" s="1"/>
  <c r="F111" i="26"/>
  <c r="F112" i="26"/>
  <c r="I106" i="3" s="1"/>
  <c r="F113" i="26"/>
  <c r="F114" i="26"/>
  <c r="I108" i="3" s="1"/>
  <c r="F115" i="26"/>
  <c r="F116" i="26"/>
  <c r="I110" i="3" s="1"/>
  <c r="F117" i="26"/>
  <c r="F118" i="26"/>
  <c r="I112" i="3" s="1"/>
  <c r="F119" i="26"/>
  <c r="F120" i="26"/>
  <c r="I114" i="3" s="1"/>
  <c r="F123" i="26"/>
  <c r="F124" i="26"/>
  <c r="I118" i="3" s="1"/>
  <c r="F125" i="26"/>
  <c r="F126" i="26"/>
  <c r="I120" i="3" s="1"/>
  <c r="F127" i="26"/>
  <c r="F128" i="26"/>
  <c r="I122" i="3" s="1"/>
  <c r="F129" i="26"/>
  <c r="I123" i="3" s="1"/>
  <c r="F130" i="26"/>
  <c r="I124" i="3" s="1"/>
  <c r="F131" i="26"/>
  <c r="F132" i="26"/>
  <c r="I126" i="3" s="1"/>
  <c r="F133" i="26"/>
  <c r="F134" i="26"/>
  <c r="I128" i="3" s="1"/>
  <c r="F135" i="26"/>
  <c r="I129" i="3" s="1"/>
  <c r="F136" i="26"/>
  <c r="I130" i="3" s="1"/>
  <c r="F137" i="26"/>
  <c r="F138" i="26"/>
  <c r="I132" i="3" s="1"/>
  <c r="F139" i="26"/>
  <c r="F140" i="26"/>
  <c r="I134" i="3" s="1"/>
  <c r="F141" i="26"/>
  <c r="F142" i="26"/>
  <c r="F143" i="26"/>
  <c r="I137" i="3" s="1"/>
  <c r="F144" i="26"/>
  <c r="I138" i="3" s="1"/>
  <c r="F145" i="26"/>
  <c r="I139" i="3" s="1"/>
  <c r="F146" i="26"/>
  <c r="I140" i="3" s="1"/>
  <c r="F10" i="26"/>
  <c r="F22" i="26"/>
  <c r="I16" i="3" s="1"/>
  <c r="F26" i="26"/>
  <c r="I20" i="3" s="1"/>
  <c r="F35" i="26"/>
  <c r="F48" i="26"/>
  <c r="F52" i="26"/>
  <c r="I46" i="3" s="1"/>
  <c r="F54" i="26"/>
  <c r="F55" i="26"/>
  <c r="I49" i="3" s="1"/>
  <c r="F57" i="26"/>
  <c r="F59" i="26"/>
  <c r="I53" i="3" s="1"/>
  <c r="F65" i="26"/>
  <c r="F66" i="26"/>
  <c r="I60" i="3" s="1"/>
  <c r="F67" i="26"/>
  <c r="F73" i="26"/>
  <c r="I67" i="3" s="1"/>
  <c r="F81" i="26"/>
  <c r="F84" i="26"/>
  <c r="I78" i="3" s="1"/>
  <c r="F85" i="26"/>
  <c r="F98" i="26"/>
  <c r="I92" i="3" s="1"/>
  <c r="F99" i="26"/>
  <c r="F102" i="26"/>
  <c r="I96" i="3" s="1"/>
  <c r="F103" i="26"/>
  <c r="F106" i="26"/>
  <c r="I100" i="3" s="1"/>
  <c r="F107" i="26"/>
  <c r="I101" i="3" s="1"/>
  <c r="F121" i="26"/>
  <c r="I115" i="3" s="1"/>
  <c r="F122" i="26"/>
  <c r="G9" i="26"/>
  <c r="G11" i="26"/>
  <c r="J5" i="3" s="1"/>
  <c r="G12" i="26"/>
  <c r="G13" i="26"/>
  <c r="G14" i="26"/>
  <c r="J8" i="3" s="1"/>
  <c r="G15" i="26"/>
  <c r="J9" i="3" s="1"/>
  <c r="G16" i="26"/>
  <c r="J10" i="3" s="1"/>
  <c r="G17" i="26"/>
  <c r="J11" i="3" s="1"/>
  <c r="G18" i="26"/>
  <c r="G19" i="26"/>
  <c r="J13" i="3" s="1"/>
  <c r="G20" i="26"/>
  <c r="J14" i="3" s="1"/>
  <c r="G21" i="26"/>
  <c r="J15" i="3" s="1"/>
  <c r="G23" i="26"/>
  <c r="J17" i="3" s="1"/>
  <c r="G24" i="26"/>
  <c r="J18" i="3" s="1"/>
  <c r="G25" i="26"/>
  <c r="J19" i="3" s="1"/>
  <c r="G27" i="26"/>
  <c r="J21" i="3" s="1"/>
  <c r="G28" i="26"/>
  <c r="G29" i="26"/>
  <c r="J23" i="3" s="1"/>
  <c r="G30" i="26"/>
  <c r="G31" i="26"/>
  <c r="G32" i="26"/>
  <c r="J26" i="3" s="1"/>
  <c r="G33" i="26"/>
  <c r="J27" i="3" s="1"/>
  <c r="G34" i="26"/>
  <c r="J28" i="3" s="1"/>
  <c r="G36" i="26"/>
  <c r="J30" i="3" s="1"/>
  <c r="G37" i="26"/>
  <c r="J31" i="3" s="1"/>
  <c r="G38" i="26"/>
  <c r="J32" i="3" s="1"/>
  <c r="G39" i="26"/>
  <c r="G40" i="26"/>
  <c r="G41" i="26"/>
  <c r="J35" i="3" s="1"/>
  <c r="G42" i="26"/>
  <c r="J36" i="3" s="1"/>
  <c r="G43" i="26"/>
  <c r="G44" i="26"/>
  <c r="J38" i="3" s="1"/>
  <c r="G45" i="26"/>
  <c r="J39" i="3" s="1"/>
  <c r="G46" i="26"/>
  <c r="J40" i="3" s="1"/>
  <c r="G47" i="26"/>
  <c r="J41" i="3" s="1"/>
  <c r="G49" i="26"/>
  <c r="J43" i="3" s="1"/>
  <c r="G50" i="26"/>
  <c r="J44" i="3" s="1"/>
  <c r="G51" i="26"/>
  <c r="J45" i="3" s="1"/>
  <c r="G53" i="26"/>
  <c r="J47" i="3" s="1"/>
  <c r="G56" i="26"/>
  <c r="J50" i="3" s="1"/>
  <c r="G58" i="26"/>
  <c r="J52" i="3" s="1"/>
  <c r="G60" i="26"/>
  <c r="J54" i="3" s="1"/>
  <c r="G61" i="26"/>
  <c r="G62" i="26"/>
  <c r="J56" i="3" s="1"/>
  <c r="G63" i="26"/>
  <c r="J57" i="3" s="1"/>
  <c r="G64" i="26"/>
  <c r="J58" i="3" s="1"/>
  <c r="G68" i="26"/>
  <c r="J62" i="3" s="1"/>
  <c r="G69" i="26"/>
  <c r="J63" i="3" s="1"/>
  <c r="G70" i="26"/>
  <c r="J64" i="3" s="1"/>
  <c r="G71" i="26"/>
  <c r="J65" i="3" s="1"/>
  <c r="G72" i="26"/>
  <c r="G74" i="26"/>
  <c r="J68" i="3" s="1"/>
  <c r="G75" i="26"/>
  <c r="J69" i="3" s="1"/>
  <c r="G76" i="26"/>
  <c r="J70" i="3" s="1"/>
  <c r="G77" i="26"/>
  <c r="G78" i="26"/>
  <c r="J72" i="3" s="1"/>
  <c r="G79" i="26"/>
  <c r="J73" i="3" s="1"/>
  <c r="G80" i="26"/>
  <c r="J74" i="3" s="1"/>
  <c r="G82" i="26"/>
  <c r="G83" i="26"/>
  <c r="J77" i="3" s="1"/>
  <c r="G86" i="26"/>
  <c r="J80" i="3" s="1"/>
  <c r="G87" i="26"/>
  <c r="J81" i="3" s="1"/>
  <c r="G88" i="26"/>
  <c r="G89" i="26"/>
  <c r="J83" i="3" s="1"/>
  <c r="G90" i="26"/>
  <c r="J84" i="3" s="1"/>
  <c r="G91" i="26"/>
  <c r="J85" i="3" s="1"/>
  <c r="G92" i="26"/>
  <c r="J86" i="3" s="1"/>
  <c r="G93" i="26"/>
  <c r="G94" i="26"/>
  <c r="J88" i="3" s="1"/>
  <c r="G95" i="26"/>
  <c r="J89" i="3" s="1"/>
  <c r="G96" i="26"/>
  <c r="G97" i="26"/>
  <c r="J91" i="3" s="1"/>
  <c r="G100" i="26"/>
  <c r="J94" i="3" s="1"/>
  <c r="G101" i="26"/>
  <c r="J95" i="3" s="1"/>
  <c r="G104" i="26"/>
  <c r="G105" i="26"/>
  <c r="G108" i="26"/>
  <c r="J102" i="3" s="1"/>
  <c r="G109" i="26"/>
  <c r="J103" i="3" s="1"/>
  <c r="G110" i="26"/>
  <c r="J104" i="3" s="1"/>
  <c r="G111" i="26"/>
  <c r="J105" i="3" s="1"/>
  <c r="G112" i="26"/>
  <c r="J106" i="3" s="1"/>
  <c r="G113" i="26"/>
  <c r="J107" i="3" s="1"/>
  <c r="G114" i="26"/>
  <c r="G115" i="26"/>
  <c r="J109" i="3" s="1"/>
  <c r="G116" i="26"/>
  <c r="J110" i="3" s="1"/>
  <c r="G117" i="26"/>
  <c r="G118" i="26"/>
  <c r="J112" i="3" s="1"/>
  <c r="G119" i="26"/>
  <c r="G120" i="26"/>
  <c r="J114" i="3" s="1"/>
  <c r="G123" i="26"/>
  <c r="J117" i="3" s="1"/>
  <c r="G124" i="26"/>
  <c r="G125" i="26"/>
  <c r="G126" i="26"/>
  <c r="J120" i="3" s="1"/>
  <c r="G127" i="26"/>
  <c r="G128" i="26"/>
  <c r="G129" i="26"/>
  <c r="J123" i="3" s="1"/>
  <c r="G130" i="26"/>
  <c r="J124" i="3" s="1"/>
  <c r="G131" i="26"/>
  <c r="J125" i="3" s="1"/>
  <c r="G132" i="26"/>
  <c r="J126" i="3" s="1"/>
  <c r="G133" i="26"/>
  <c r="J127" i="3" s="1"/>
  <c r="G134" i="26"/>
  <c r="J128" i="3" s="1"/>
  <c r="G135" i="26"/>
  <c r="J129" i="3" s="1"/>
  <c r="G136" i="26"/>
  <c r="G137" i="26"/>
  <c r="J131" i="3" s="1"/>
  <c r="G138" i="26"/>
  <c r="J132" i="3" s="1"/>
  <c r="G139" i="26"/>
  <c r="J133" i="3" s="1"/>
  <c r="G140" i="26"/>
  <c r="J134" i="3" s="1"/>
  <c r="G141" i="26"/>
  <c r="J135" i="3" s="1"/>
  <c r="G142" i="26"/>
  <c r="J136" i="3" s="1"/>
  <c r="G143" i="26"/>
  <c r="G144" i="26"/>
  <c r="J138" i="3" s="1"/>
  <c r="G145" i="26"/>
  <c r="J139" i="3" s="1"/>
  <c r="G146" i="26"/>
  <c r="J140" i="3" s="1"/>
  <c r="G10" i="26"/>
  <c r="G22" i="26"/>
  <c r="G26" i="26"/>
  <c r="J20" i="3" s="1"/>
  <c r="G35" i="26"/>
  <c r="J29" i="3" s="1"/>
  <c r="G48" i="26"/>
  <c r="J42" i="3" s="1"/>
  <c r="G52" i="26"/>
  <c r="J46" i="3" s="1"/>
  <c r="G54" i="26"/>
  <c r="J48" i="3" s="1"/>
  <c r="G55" i="26"/>
  <c r="J49" i="3" s="1"/>
  <c r="G57" i="26"/>
  <c r="J51" i="3" s="1"/>
  <c r="G59" i="26"/>
  <c r="J53" i="3" s="1"/>
  <c r="G65" i="26"/>
  <c r="J59" i="3" s="1"/>
  <c r="G66" i="26"/>
  <c r="G67" i="26"/>
  <c r="J61" i="3" s="1"/>
  <c r="G73" i="26"/>
  <c r="J67" i="3" s="1"/>
  <c r="G81" i="26"/>
  <c r="J75" i="3" s="1"/>
  <c r="G84" i="26"/>
  <c r="G85" i="26"/>
  <c r="J79" i="3" s="1"/>
  <c r="G98" i="26"/>
  <c r="G99" i="26"/>
  <c r="J93" i="3" s="1"/>
  <c r="G102" i="26"/>
  <c r="J96" i="3" s="1"/>
  <c r="G103" i="26"/>
  <c r="J97" i="3" s="1"/>
  <c r="G106" i="26"/>
  <c r="G107" i="26"/>
  <c r="G121" i="26"/>
  <c r="J115" i="3" s="1"/>
  <c r="G122" i="26"/>
  <c r="J116" i="3" s="1"/>
  <c r="H11" i="26"/>
  <c r="K5" i="3" s="1"/>
  <c r="H12" i="26"/>
  <c r="K6" i="3" s="1"/>
  <c r="H13" i="26"/>
  <c r="H14" i="26"/>
  <c r="H15" i="26"/>
  <c r="K9" i="3" s="1"/>
  <c r="H16" i="26"/>
  <c r="K10" i="3" s="1"/>
  <c r="H17" i="26"/>
  <c r="K11" i="3" s="1"/>
  <c r="H18" i="26"/>
  <c r="H19" i="26"/>
  <c r="K13" i="3" s="1"/>
  <c r="H20" i="26"/>
  <c r="K14" i="3" s="1"/>
  <c r="H21" i="26"/>
  <c r="K15" i="3" s="1"/>
  <c r="H23" i="26"/>
  <c r="K17" i="3" s="1"/>
  <c r="H24" i="26"/>
  <c r="K18" i="3" s="1"/>
  <c r="H25" i="26"/>
  <c r="K19" i="3" s="1"/>
  <c r="H27" i="26"/>
  <c r="K21" i="3" s="1"/>
  <c r="H28" i="26"/>
  <c r="K22" i="3" s="1"/>
  <c r="H29" i="26"/>
  <c r="K23" i="3" s="1"/>
  <c r="H30" i="26"/>
  <c r="K24" i="3" s="1"/>
  <c r="H31" i="26"/>
  <c r="K25" i="3" s="1"/>
  <c r="H32" i="26"/>
  <c r="K26" i="3" s="1"/>
  <c r="H33" i="26"/>
  <c r="K27" i="3" s="1"/>
  <c r="H34" i="26"/>
  <c r="K28" i="3" s="1"/>
  <c r="H36" i="26"/>
  <c r="K30" i="3" s="1"/>
  <c r="H37" i="26"/>
  <c r="H38" i="26"/>
  <c r="K32" i="3" s="1"/>
  <c r="H39" i="26"/>
  <c r="K33" i="3" s="1"/>
  <c r="H40" i="26"/>
  <c r="H41" i="26"/>
  <c r="H42" i="26"/>
  <c r="K36" i="3" s="1"/>
  <c r="H43" i="26"/>
  <c r="K37" i="3" s="1"/>
  <c r="H44" i="26"/>
  <c r="K38" i="3" s="1"/>
  <c r="H45" i="26"/>
  <c r="K39" i="3" s="1"/>
  <c r="H46" i="26"/>
  <c r="K40" i="3" s="1"/>
  <c r="H47" i="26"/>
  <c r="K41" i="3" s="1"/>
  <c r="H49" i="26"/>
  <c r="K43" i="3" s="1"/>
  <c r="H50" i="26"/>
  <c r="H51" i="26"/>
  <c r="K45" i="3" s="1"/>
  <c r="H53" i="26"/>
  <c r="K47" i="3" s="1"/>
  <c r="H56" i="26"/>
  <c r="K50" i="3" s="1"/>
  <c r="H58" i="26"/>
  <c r="K52" i="3" s="1"/>
  <c r="H60" i="26"/>
  <c r="K54" i="3" s="1"/>
  <c r="H61" i="26"/>
  <c r="K55" i="3" s="1"/>
  <c r="H62" i="26"/>
  <c r="K56" i="3" s="1"/>
  <c r="H63" i="26"/>
  <c r="K57" i="3" s="1"/>
  <c r="H64" i="26"/>
  <c r="K58" i="3" s="1"/>
  <c r="H68" i="26"/>
  <c r="K62" i="3" s="1"/>
  <c r="H69" i="26"/>
  <c r="K63" i="3" s="1"/>
  <c r="H70" i="26"/>
  <c r="K64" i="3" s="1"/>
  <c r="H71" i="26"/>
  <c r="K65" i="3" s="1"/>
  <c r="H72" i="26"/>
  <c r="K66" i="3" s="1"/>
  <c r="H74" i="26"/>
  <c r="K68" i="3" s="1"/>
  <c r="H75" i="26"/>
  <c r="H76" i="26"/>
  <c r="K70" i="3" s="1"/>
  <c r="H77" i="26"/>
  <c r="K71" i="3" s="1"/>
  <c r="H78" i="26"/>
  <c r="K72" i="3" s="1"/>
  <c r="H79" i="26"/>
  <c r="K73" i="3" s="1"/>
  <c r="H80" i="26"/>
  <c r="K74" i="3" s="1"/>
  <c r="H82" i="26"/>
  <c r="K76" i="3" s="1"/>
  <c r="H83" i="26"/>
  <c r="K77" i="3" s="1"/>
  <c r="H86" i="26"/>
  <c r="H87" i="26"/>
  <c r="K81" i="3" s="1"/>
  <c r="H88" i="26"/>
  <c r="K82" i="3" s="1"/>
  <c r="H89" i="26"/>
  <c r="K83" i="3" s="1"/>
  <c r="H90" i="26"/>
  <c r="K84" i="3" s="1"/>
  <c r="H91" i="26"/>
  <c r="K85" i="3" s="1"/>
  <c r="H92" i="26"/>
  <c r="K86" i="3" s="1"/>
  <c r="H93" i="26"/>
  <c r="K87" i="3" s="1"/>
  <c r="H94" i="26"/>
  <c r="K88" i="3" s="1"/>
  <c r="H95" i="26"/>
  <c r="K89" i="3" s="1"/>
  <c r="H96" i="26"/>
  <c r="K90" i="3" s="1"/>
  <c r="H97" i="26"/>
  <c r="K91" i="3" s="1"/>
  <c r="H100" i="26"/>
  <c r="K94" i="3" s="1"/>
  <c r="H101" i="26"/>
  <c r="K95" i="3" s="1"/>
  <c r="H104" i="26"/>
  <c r="K98" i="3" s="1"/>
  <c r="H105" i="26"/>
  <c r="K99" i="3" s="1"/>
  <c r="H108" i="26"/>
  <c r="K102" i="3" s="1"/>
  <c r="H109" i="26"/>
  <c r="K103" i="3" s="1"/>
  <c r="H110" i="26"/>
  <c r="K104" i="3" s="1"/>
  <c r="H111" i="26"/>
  <c r="K105" i="3" s="1"/>
  <c r="H112" i="26"/>
  <c r="H113" i="26"/>
  <c r="K107" i="3" s="1"/>
  <c r="H114" i="26"/>
  <c r="K108" i="3" s="1"/>
  <c r="H115" i="26"/>
  <c r="K109" i="3" s="1"/>
  <c r="H116" i="26"/>
  <c r="K110" i="3" s="1"/>
  <c r="H117" i="26"/>
  <c r="K111" i="3" s="1"/>
  <c r="H118" i="26"/>
  <c r="K112" i="3" s="1"/>
  <c r="H119" i="26"/>
  <c r="K113" i="3" s="1"/>
  <c r="H120" i="26"/>
  <c r="H123" i="26"/>
  <c r="K117" i="3" s="1"/>
  <c r="H124" i="26"/>
  <c r="K118" i="3" s="1"/>
  <c r="H125" i="26"/>
  <c r="K119" i="3" s="1"/>
  <c r="H126" i="26"/>
  <c r="K120" i="3" s="1"/>
  <c r="H127" i="26"/>
  <c r="K121" i="3" s="1"/>
  <c r="H128" i="26"/>
  <c r="K122" i="3" s="1"/>
  <c r="H129" i="26"/>
  <c r="K123" i="3" s="1"/>
  <c r="H130" i="26"/>
  <c r="K124" i="3" s="1"/>
  <c r="H131" i="26"/>
  <c r="K125" i="3" s="1"/>
  <c r="H132" i="26"/>
  <c r="K126" i="3" s="1"/>
  <c r="H133" i="26"/>
  <c r="K127" i="3" s="1"/>
  <c r="H134" i="26"/>
  <c r="K128" i="3" s="1"/>
  <c r="H135" i="26"/>
  <c r="K129" i="3" s="1"/>
  <c r="H136" i="26"/>
  <c r="K130" i="3" s="1"/>
  <c r="H137" i="26"/>
  <c r="K131" i="3" s="1"/>
  <c r="H138" i="26"/>
  <c r="H139" i="26"/>
  <c r="H140" i="26"/>
  <c r="K134" i="3" s="1"/>
  <c r="H141" i="26"/>
  <c r="K135" i="3" s="1"/>
  <c r="H142" i="26"/>
  <c r="K136" i="3" s="1"/>
  <c r="H143" i="26"/>
  <c r="K137" i="3" s="1"/>
  <c r="H144" i="26"/>
  <c r="K138" i="3" s="1"/>
  <c r="H145" i="26"/>
  <c r="K139" i="3" s="1"/>
  <c r="H146" i="26"/>
  <c r="H10" i="26"/>
  <c r="K4" i="3" s="1"/>
  <c r="H22" i="26"/>
  <c r="K16" i="3" s="1"/>
  <c r="H26" i="26"/>
  <c r="K20" i="3" s="1"/>
  <c r="H35" i="26"/>
  <c r="K29" i="3" s="1"/>
  <c r="H48" i="26"/>
  <c r="K42" i="3" s="1"/>
  <c r="H52" i="26"/>
  <c r="K46" i="3" s="1"/>
  <c r="H54" i="26"/>
  <c r="K48" i="3" s="1"/>
  <c r="H55" i="26"/>
  <c r="K49" i="3" s="1"/>
  <c r="H57" i="26"/>
  <c r="K51" i="3" s="1"/>
  <c r="H59" i="26"/>
  <c r="K53" i="3" s="1"/>
  <c r="H65" i="26"/>
  <c r="K59" i="3" s="1"/>
  <c r="H66" i="26"/>
  <c r="K60" i="3" s="1"/>
  <c r="H67" i="26"/>
  <c r="K61" i="3" s="1"/>
  <c r="H73" i="26"/>
  <c r="K67" i="3" s="1"/>
  <c r="H81" i="26"/>
  <c r="K75" i="3" s="1"/>
  <c r="H84" i="26"/>
  <c r="K78" i="3" s="1"/>
  <c r="H85" i="26"/>
  <c r="K79" i="3" s="1"/>
  <c r="H98" i="26"/>
  <c r="K92" i="3" s="1"/>
  <c r="H99" i="26"/>
  <c r="K93" i="3" s="1"/>
  <c r="H102" i="26"/>
  <c r="H103" i="26"/>
  <c r="K97" i="3" s="1"/>
  <c r="H106" i="26"/>
  <c r="K100" i="3" s="1"/>
  <c r="H107" i="26"/>
  <c r="K101" i="3" s="1"/>
  <c r="H121" i="26"/>
  <c r="K115" i="3" s="1"/>
  <c r="H122" i="26"/>
  <c r="K116" i="3" s="1"/>
  <c r="I9" i="26"/>
  <c r="F8" i="30"/>
  <c r="F7" i="30"/>
  <c r="F6" i="30"/>
  <c r="F5" i="30"/>
  <c r="I10" i="26"/>
  <c r="L4" i="3" s="1"/>
  <c r="J10" i="26"/>
  <c r="M4" i="3" s="1"/>
  <c r="K10" i="26"/>
  <c r="N4" i="3" s="1"/>
  <c r="L10" i="26"/>
  <c r="O4" i="3" s="1"/>
  <c r="M10" i="26"/>
  <c r="P4" i="3" s="1"/>
  <c r="N10" i="26"/>
  <c r="Q4" i="3" s="1"/>
  <c r="O10" i="26"/>
  <c r="R4" i="3" s="1"/>
  <c r="P10" i="26"/>
  <c r="S4" i="3" s="1"/>
  <c r="Q10" i="26"/>
  <c r="T4" i="3" s="1"/>
  <c r="R10" i="26"/>
  <c r="U4" i="3" s="1"/>
  <c r="S10" i="26"/>
  <c r="V4" i="3" s="1"/>
  <c r="T10" i="26"/>
  <c r="W4" i="3" s="1"/>
  <c r="U10" i="26"/>
  <c r="X4" i="3" s="1"/>
  <c r="V10" i="26"/>
  <c r="Y4" i="3" s="1"/>
  <c r="W10" i="26"/>
  <c r="Z4" i="3" s="1"/>
  <c r="I11" i="26"/>
  <c r="L5" i="3" s="1"/>
  <c r="J11" i="26"/>
  <c r="M5" i="3" s="1"/>
  <c r="K11" i="26"/>
  <c r="N5" i="3" s="1"/>
  <c r="L11" i="26"/>
  <c r="O5" i="3" s="1"/>
  <c r="M11" i="26"/>
  <c r="P5" i="3" s="1"/>
  <c r="N11" i="26"/>
  <c r="Q5" i="3" s="1"/>
  <c r="O11" i="26"/>
  <c r="R5" i="3" s="1"/>
  <c r="P11" i="26"/>
  <c r="S5" i="3" s="1"/>
  <c r="Q11" i="26"/>
  <c r="T5" i="3" s="1"/>
  <c r="R11" i="26"/>
  <c r="U5" i="3" s="1"/>
  <c r="S11" i="26"/>
  <c r="V5" i="3" s="1"/>
  <c r="T11" i="26"/>
  <c r="W5" i="3" s="1"/>
  <c r="U11" i="26"/>
  <c r="X5" i="3" s="1"/>
  <c r="V11" i="26"/>
  <c r="Y5" i="3" s="1"/>
  <c r="W11" i="26"/>
  <c r="Z5" i="3" s="1"/>
  <c r="I12" i="26"/>
  <c r="L6" i="3" s="1"/>
  <c r="J12" i="26"/>
  <c r="M6" i="3" s="1"/>
  <c r="K12" i="26"/>
  <c r="N6" i="3" s="1"/>
  <c r="L12" i="26"/>
  <c r="O6" i="3" s="1"/>
  <c r="M12" i="26"/>
  <c r="P6" i="3" s="1"/>
  <c r="N12" i="26"/>
  <c r="Q6" i="3" s="1"/>
  <c r="O12" i="26"/>
  <c r="R6" i="3" s="1"/>
  <c r="P12" i="26"/>
  <c r="S6" i="3" s="1"/>
  <c r="Q12" i="26"/>
  <c r="T6" i="3" s="1"/>
  <c r="R12" i="26"/>
  <c r="U6" i="3" s="1"/>
  <c r="S12" i="26"/>
  <c r="V6" i="3" s="1"/>
  <c r="T12" i="26"/>
  <c r="W6" i="3" s="1"/>
  <c r="U12" i="26"/>
  <c r="X6" i="3" s="1"/>
  <c r="V12" i="26"/>
  <c r="Y6" i="3" s="1"/>
  <c r="W12" i="26"/>
  <c r="Z6" i="3" s="1"/>
  <c r="I13" i="26"/>
  <c r="L7" i="3" s="1"/>
  <c r="J13" i="26"/>
  <c r="M7" i="3" s="1"/>
  <c r="K13" i="26"/>
  <c r="N7" i="3" s="1"/>
  <c r="L13" i="26"/>
  <c r="O7" i="3" s="1"/>
  <c r="M13" i="26"/>
  <c r="N13" i="26"/>
  <c r="Q7" i="3" s="1"/>
  <c r="O13" i="26"/>
  <c r="R7" i="3" s="1"/>
  <c r="P13" i="26"/>
  <c r="S7" i="3" s="1"/>
  <c r="Q13" i="26"/>
  <c r="R13" i="26"/>
  <c r="U7" i="3" s="1"/>
  <c r="S13" i="26"/>
  <c r="V7" i="3" s="1"/>
  <c r="T13" i="26"/>
  <c r="W7" i="3" s="1"/>
  <c r="U13" i="26"/>
  <c r="X7" i="3" s="1"/>
  <c r="V13" i="26"/>
  <c r="Y7" i="3" s="1"/>
  <c r="W13" i="26"/>
  <c r="I14" i="26"/>
  <c r="L8" i="3" s="1"/>
  <c r="J14" i="26"/>
  <c r="M8" i="3" s="1"/>
  <c r="K14" i="26"/>
  <c r="N8" i="3" s="1"/>
  <c r="L14" i="26"/>
  <c r="O8" i="3" s="1"/>
  <c r="M14" i="26"/>
  <c r="P8" i="3" s="1"/>
  <c r="N14" i="26"/>
  <c r="Q8" i="3" s="1"/>
  <c r="O14" i="26"/>
  <c r="R8" i="3" s="1"/>
  <c r="P14" i="26"/>
  <c r="S8" i="3" s="1"/>
  <c r="Q14" i="26"/>
  <c r="T8" i="3" s="1"/>
  <c r="R14" i="26"/>
  <c r="U8" i="3" s="1"/>
  <c r="S14" i="26"/>
  <c r="V8" i="3" s="1"/>
  <c r="T14" i="26"/>
  <c r="W8" i="3" s="1"/>
  <c r="U14" i="26"/>
  <c r="X8" i="3" s="1"/>
  <c r="V14" i="26"/>
  <c r="Y8" i="3" s="1"/>
  <c r="W14" i="26"/>
  <c r="Z8" i="3" s="1"/>
  <c r="I15" i="26"/>
  <c r="L9" i="3" s="1"/>
  <c r="J15" i="26"/>
  <c r="M9" i="3" s="1"/>
  <c r="K15" i="26"/>
  <c r="N9" i="3" s="1"/>
  <c r="L15" i="26"/>
  <c r="O9" i="3" s="1"/>
  <c r="M15" i="26"/>
  <c r="P9" i="3" s="1"/>
  <c r="N15" i="26"/>
  <c r="Q9" i="3" s="1"/>
  <c r="O15" i="26"/>
  <c r="R9" i="3" s="1"/>
  <c r="P15" i="26"/>
  <c r="S9" i="3" s="1"/>
  <c r="Q15" i="26"/>
  <c r="T9" i="3" s="1"/>
  <c r="R15" i="26"/>
  <c r="U9" i="3" s="1"/>
  <c r="S15" i="26"/>
  <c r="V9" i="3" s="1"/>
  <c r="T15" i="26"/>
  <c r="W9" i="3" s="1"/>
  <c r="U15" i="26"/>
  <c r="X9" i="3" s="1"/>
  <c r="V15" i="26"/>
  <c r="Y9" i="3" s="1"/>
  <c r="W15" i="26"/>
  <c r="Z9" i="3" s="1"/>
  <c r="I16" i="26"/>
  <c r="L10" i="3" s="1"/>
  <c r="J16" i="26"/>
  <c r="M10" i="3" s="1"/>
  <c r="K16" i="26"/>
  <c r="N10" i="3" s="1"/>
  <c r="L16" i="26"/>
  <c r="M16" i="26"/>
  <c r="P10" i="3" s="1"/>
  <c r="N16" i="26"/>
  <c r="Q10" i="3" s="1"/>
  <c r="O16" i="26"/>
  <c r="R10" i="3" s="1"/>
  <c r="P16" i="26"/>
  <c r="S10" i="3" s="1"/>
  <c r="Q16" i="26"/>
  <c r="T10" i="3" s="1"/>
  <c r="R16" i="26"/>
  <c r="U10" i="3" s="1"/>
  <c r="S16" i="26"/>
  <c r="V10" i="3" s="1"/>
  <c r="T16" i="26"/>
  <c r="W10" i="3" s="1"/>
  <c r="U16" i="26"/>
  <c r="X10" i="3" s="1"/>
  <c r="V16" i="26"/>
  <c r="Y10" i="3" s="1"/>
  <c r="W16" i="26"/>
  <c r="Z10" i="3" s="1"/>
  <c r="I17" i="26"/>
  <c r="L11" i="3" s="1"/>
  <c r="J17" i="26"/>
  <c r="M11" i="3" s="1"/>
  <c r="K17" i="26"/>
  <c r="L17" i="26"/>
  <c r="O11" i="3" s="1"/>
  <c r="M17" i="26"/>
  <c r="P11" i="3" s="1"/>
  <c r="N17" i="26"/>
  <c r="Q11" i="3" s="1"/>
  <c r="O17" i="26"/>
  <c r="R11" i="3" s="1"/>
  <c r="P17" i="26"/>
  <c r="S11" i="3" s="1"/>
  <c r="Q17" i="26"/>
  <c r="T11" i="3" s="1"/>
  <c r="R17" i="26"/>
  <c r="U11" i="3" s="1"/>
  <c r="S17" i="26"/>
  <c r="V11" i="3" s="1"/>
  <c r="T17" i="26"/>
  <c r="W11" i="3" s="1"/>
  <c r="U17" i="26"/>
  <c r="X11" i="3" s="1"/>
  <c r="V17" i="26"/>
  <c r="Y11" i="3" s="1"/>
  <c r="W17" i="26"/>
  <c r="Z11" i="3" s="1"/>
  <c r="I18" i="26"/>
  <c r="L12" i="3" s="1"/>
  <c r="J18" i="26"/>
  <c r="M12" i="3" s="1"/>
  <c r="K18" i="26"/>
  <c r="N12" i="3" s="1"/>
  <c r="L18" i="26"/>
  <c r="O12" i="3" s="1"/>
  <c r="M18" i="26"/>
  <c r="P12" i="3" s="1"/>
  <c r="N18" i="26"/>
  <c r="Q12" i="3" s="1"/>
  <c r="O18" i="26"/>
  <c r="R12" i="3" s="1"/>
  <c r="P18" i="26"/>
  <c r="S12" i="3" s="1"/>
  <c r="Q18" i="26"/>
  <c r="T12" i="3" s="1"/>
  <c r="R18" i="26"/>
  <c r="U12" i="3" s="1"/>
  <c r="S18" i="26"/>
  <c r="T18" i="26"/>
  <c r="W12" i="3" s="1"/>
  <c r="U18" i="26"/>
  <c r="X12" i="3" s="1"/>
  <c r="V18" i="26"/>
  <c r="Y12" i="3" s="1"/>
  <c r="W18" i="26"/>
  <c r="Z12" i="3" s="1"/>
  <c r="I19" i="26"/>
  <c r="L13" i="3" s="1"/>
  <c r="J19" i="26"/>
  <c r="M13" i="3" s="1"/>
  <c r="K19" i="26"/>
  <c r="N13" i="3" s="1"/>
  <c r="L19" i="26"/>
  <c r="O13" i="3" s="1"/>
  <c r="M19" i="26"/>
  <c r="N19" i="26"/>
  <c r="Q13" i="3" s="1"/>
  <c r="O19" i="26"/>
  <c r="R13" i="3" s="1"/>
  <c r="P19" i="26"/>
  <c r="S13" i="3" s="1"/>
  <c r="Q19" i="26"/>
  <c r="T13" i="3" s="1"/>
  <c r="R19" i="26"/>
  <c r="U13" i="3" s="1"/>
  <c r="S19" i="26"/>
  <c r="V13" i="3" s="1"/>
  <c r="T19" i="26"/>
  <c r="W13" i="3" s="1"/>
  <c r="U19" i="26"/>
  <c r="X13" i="3" s="1"/>
  <c r="V19" i="26"/>
  <c r="Y13" i="3" s="1"/>
  <c r="W19" i="26"/>
  <c r="Z13" i="3" s="1"/>
  <c r="I20" i="26"/>
  <c r="L14" i="3" s="1"/>
  <c r="J20" i="26"/>
  <c r="M14" i="3" s="1"/>
  <c r="K20" i="26"/>
  <c r="N14" i="3" s="1"/>
  <c r="L20" i="26"/>
  <c r="O14" i="3" s="1"/>
  <c r="M20" i="26"/>
  <c r="P14" i="3" s="1"/>
  <c r="N20" i="26"/>
  <c r="Q14" i="3" s="1"/>
  <c r="O20" i="26"/>
  <c r="R14" i="3" s="1"/>
  <c r="P20" i="26"/>
  <c r="S14" i="3" s="1"/>
  <c r="Q20" i="26"/>
  <c r="T14" i="3" s="1"/>
  <c r="R20" i="26"/>
  <c r="U14" i="3" s="1"/>
  <c r="S20" i="26"/>
  <c r="V14" i="3" s="1"/>
  <c r="T20" i="26"/>
  <c r="W14" i="3" s="1"/>
  <c r="U20" i="26"/>
  <c r="V20" i="26"/>
  <c r="Y14" i="3" s="1"/>
  <c r="W20" i="26"/>
  <c r="Z14" i="3" s="1"/>
  <c r="I21" i="26"/>
  <c r="L15" i="3" s="1"/>
  <c r="J21" i="26"/>
  <c r="M15" i="3" s="1"/>
  <c r="K21" i="26"/>
  <c r="N15" i="3" s="1"/>
  <c r="L21" i="26"/>
  <c r="O15" i="3" s="1"/>
  <c r="M21" i="26"/>
  <c r="P15" i="3" s="1"/>
  <c r="N21" i="26"/>
  <c r="Q15" i="3" s="1"/>
  <c r="O21" i="26"/>
  <c r="R15" i="3" s="1"/>
  <c r="P21" i="26"/>
  <c r="S15" i="3" s="1"/>
  <c r="Q21" i="26"/>
  <c r="T15" i="3" s="1"/>
  <c r="R21" i="26"/>
  <c r="U15" i="3" s="1"/>
  <c r="S21" i="26"/>
  <c r="V15" i="3" s="1"/>
  <c r="T21" i="26"/>
  <c r="W15" i="3" s="1"/>
  <c r="U21" i="26"/>
  <c r="X15" i="3" s="1"/>
  <c r="V21" i="26"/>
  <c r="Y15" i="3" s="1"/>
  <c r="W21" i="26"/>
  <c r="Z15" i="3" s="1"/>
  <c r="I23" i="26"/>
  <c r="L17" i="3" s="1"/>
  <c r="J23" i="26"/>
  <c r="M17" i="3" s="1"/>
  <c r="K23" i="26"/>
  <c r="N17" i="3" s="1"/>
  <c r="L23" i="26"/>
  <c r="O17" i="3" s="1"/>
  <c r="M23" i="26"/>
  <c r="P17" i="3" s="1"/>
  <c r="N23" i="26"/>
  <c r="Q17" i="3" s="1"/>
  <c r="O23" i="26"/>
  <c r="R17" i="3" s="1"/>
  <c r="P23" i="26"/>
  <c r="S17" i="3" s="1"/>
  <c r="Q23" i="26"/>
  <c r="T17" i="3" s="1"/>
  <c r="R23" i="26"/>
  <c r="U17" i="3" s="1"/>
  <c r="S23" i="26"/>
  <c r="V17" i="3" s="1"/>
  <c r="T23" i="26"/>
  <c r="W17" i="3" s="1"/>
  <c r="U23" i="26"/>
  <c r="X17" i="3" s="1"/>
  <c r="V23" i="26"/>
  <c r="Y17" i="3" s="1"/>
  <c r="W23" i="26"/>
  <c r="Z17" i="3" s="1"/>
  <c r="I24" i="26"/>
  <c r="L18" i="3" s="1"/>
  <c r="J24" i="26"/>
  <c r="M18" i="3" s="1"/>
  <c r="K24" i="26"/>
  <c r="N18" i="3" s="1"/>
  <c r="L24" i="26"/>
  <c r="O18" i="3" s="1"/>
  <c r="M24" i="26"/>
  <c r="P18" i="3" s="1"/>
  <c r="N24" i="26"/>
  <c r="Q18" i="3" s="1"/>
  <c r="O24" i="26"/>
  <c r="R18" i="3" s="1"/>
  <c r="P24" i="26"/>
  <c r="Q24" i="26"/>
  <c r="T18" i="3" s="1"/>
  <c r="R24" i="26"/>
  <c r="U18" i="3" s="1"/>
  <c r="S24" i="26"/>
  <c r="V18" i="3" s="1"/>
  <c r="T24" i="26"/>
  <c r="W18" i="3" s="1"/>
  <c r="U24" i="26"/>
  <c r="X18" i="3" s="1"/>
  <c r="V24" i="26"/>
  <c r="Y18" i="3" s="1"/>
  <c r="W24" i="26"/>
  <c r="Z18" i="3" s="1"/>
  <c r="I25" i="26"/>
  <c r="L19" i="3" s="1"/>
  <c r="J25" i="26"/>
  <c r="M19" i="3" s="1"/>
  <c r="K25" i="26"/>
  <c r="N19" i="3" s="1"/>
  <c r="L25" i="26"/>
  <c r="O19" i="3" s="1"/>
  <c r="M25" i="26"/>
  <c r="P19" i="3" s="1"/>
  <c r="N25" i="26"/>
  <c r="Q19" i="3" s="1"/>
  <c r="O25" i="26"/>
  <c r="R19" i="3" s="1"/>
  <c r="P25" i="26"/>
  <c r="S19" i="3" s="1"/>
  <c r="Q25" i="26"/>
  <c r="T19" i="3" s="1"/>
  <c r="R25" i="26"/>
  <c r="U19" i="3" s="1"/>
  <c r="S25" i="26"/>
  <c r="V19" i="3" s="1"/>
  <c r="T25" i="26"/>
  <c r="W19" i="3" s="1"/>
  <c r="U25" i="26"/>
  <c r="X19" i="3" s="1"/>
  <c r="V25" i="26"/>
  <c r="Y19" i="3" s="1"/>
  <c r="W25" i="26"/>
  <c r="Z19" i="3" s="1"/>
  <c r="I27" i="26"/>
  <c r="L21" i="3" s="1"/>
  <c r="J27" i="26"/>
  <c r="M21" i="3" s="1"/>
  <c r="K27" i="26"/>
  <c r="L27" i="26"/>
  <c r="O21" i="3" s="1"/>
  <c r="M27" i="26"/>
  <c r="P21" i="3" s="1"/>
  <c r="N27" i="26"/>
  <c r="Q21" i="3" s="1"/>
  <c r="O27" i="26"/>
  <c r="R21" i="3" s="1"/>
  <c r="P27" i="26"/>
  <c r="S21" i="3" s="1"/>
  <c r="Q27" i="26"/>
  <c r="T21" i="3" s="1"/>
  <c r="R27" i="26"/>
  <c r="U21" i="3" s="1"/>
  <c r="S27" i="26"/>
  <c r="V21" i="3" s="1"/>
  <c r="T27" i="26"/>
  <c r="W21" i="3" s="1"/>
  <c r="U27" i="26"/>
  <c r="X21" i="3" s="1"/>
  <c r="V27" i="26"/>
  <c r="Y21" i="3" s="1"/>
  <c r="W27" i="26"/>
  <c r="Z21" i="3" s="1"/>
  <c r="I28" i="26"/>
  <c r="L22" i="3" s="1"/>
  <c r="J28" i="26"/>
  <c r="M22" i="3" s="1"/>
  <c r="K28" i="26"/>
  <c r="N22" i="3" s="1"/>
  <c r="L28" i="26"/>
  <c r="M28" i="26"/>
  <c r="P22" i="3" s="1"/>
  <c r="N28" i="26"/>
  <c r="Q22" i="3" s="1"/>
  <c r="O28" i="26"/>
  <c r="R22" i="3" s="1"/>
  <c r="P28" i="26"/>
  <c r="S22" i="3" s="1"/>
  <c r="Q28" i="26"/>
  <c r="T22" i="3" s="1"/>
  <c r="R28" i="26"/>
  <c r="U22" i="3" s="1"/>
  <c r="S28" i="26"/>
  <c r="V22" i="3" s="1"/>
  <c r="T28" i="26"/>
  <c r="W22" i="3" s="1"/>
  <c r="U28" i="26"/>
  <c r="X22" i="3" s="1"/>
  <c r="V28" i="26"/>
  <c r="Y22" i="3" s="1"/>
  <c r="W28" i="26"/>
  <c r="Z22" i="3" s="1"/>
  <c r="I29" i="26"/>
  <c r="L23" i="3" s="1"/>
  <c r="J29" i="26"/>
  <c r="M23" i="3" s="1"/>
  <c r="K29" i="26"/>
  <c r="N23" i="3" s="1"/>
  <c r="L29" i="26"/>
  <c r="O23" i="3" s="1"/>
  <c r="M29" i="26"/>
  <c r="N29" i="26"/>
  <c r="Q23" i="3" s="1"/>
  <c r="O29" i="26"/>
  <c r="R23" i="3" s="1"/>
  <c r="P29" i="26"/>
  <c r="S23" i="3" s="1"/>
  <c r="Q29" i="26"/>
  <c r="T23" i="3" s="1"/>
  <c r="R29" i="26"/>
  <c r="U23" i="3" s="1"/>
  <c r="S29" i="26"/>
  <c r="V23" i="3" s="1"/>
  <c r="T29" i="26"/>
  <c r="W23" i="3" s="1"/>
  <c r="U29" i="26"/>
  <c r="X23" i="3" s="1"/>
  <c r="V29" i="26"/>
  <c r="Y23" i="3" s="1"/>
  <c r="W29" i="26"/>
  <c r="Z23" i="3" s="1"/>
  <c r="I30" i="26"/>
  <c r="L24" i="3" s="1"/>
  <c r="J30" i="26"/>
  <c r="M24" i="3" s="1"/>
  <c r="K30" i="26"/>
  <c r="N24" i="3" s="1"/>
  <c r="L30" i="26"/>
  <c r="O24" i="3" s="1"/>
  <c r="M30" i="26"/>
  <c r="P24" i="3" s="1"/>
  <c r="N30" i="26"/>
  <c r="Q24" i="3" s="1"/>
  <c r="O30" i="26"/>
  <c r="R24" i="3" s="1"/>
  <c r="P30" i="26"/>
  <c r="S24" i="3" s="1"/>
  <c r="Q30" i="26"/>
  <c r="T24" i="3" s="1"/>
  <c r="R30" i="26"/>
  <c r="U24" i="3" s="1"/>
  <c r="S30" i="26"/>
  <c r="V24" i="3" s="1"/>
  <c r="T30" i="26"/>
  <c r="W24" i="3" s="1"/>
  <c r="U30" i="26"/>
  <c r="X24" i="3" s="1"/>
  <c r="V30" i="26"/>
  <c r="Y24" i="3" s="1"/>
  <c r="W30" i="26"/>
  <c r="Z24" i="3" s="1"/>
  <c r="I31" i="26"/>
  <c r="L25" i="3" s="1"/>
  <c r="J31" i="26"/>
  <c r="M25" i="3" s="1"/>
  <c r="K31" i="26"/>
  <c r="N25" i="3" s="1"/>
  <c r="L31" i="26"/>
  <c r="O25" i="3" s="1"/>
  <c r="M31" i="26"/>
  <c r="P25" i="3" s="1"/>
  <c r="N31" i="26"/>
  <c r="Q25" i="3" s="1"/>
  <c r="O31" i="26"/>
  <c r="R25" i="3" s="1"/>
  <c r="P31" i="26"/>
  <c r="S25" i="3" s="1"/>
  <c r="Q31" i="26"/>
  <c r="T25" i="3" s="1"/>
  <c r="R31" i="26"/>
  <c r="U25" i="3" s="1"/>
  <c r="S31" i="26"/>
  <c r="V25" i="3" s="1"/>
  <c r="T31" i="26"/>
  <c r="W25" i="3" s="1"/>
  <c r="U31" i="26"/>
  <c r="X25" i="3" s="1"/>
  <c r="V31" i="26"/>
  <c r="Y25" i="3" s="1"/>
  <c r="W31" i="26"/>
  <c r="I32" i="26"/>
  <c r="L26" i="3" s="1"/>
  <c r="J32" i="26"/>
  <c r="M26" i="3" s="1"/>
  <c r="K32" i="26"/>
  <c r="N26" i="3" s="1"/>
  <c r="L32" i="26"/>
  <c r="O26" i="3" s="1"/>
  <c r="M32" i="26"/>
  <c r="P26" i="3" s="1"/>
  <c r="N32" i="26"/>
  <c r="Q26" i="3" s="1"/>
  <c r="O32" i="26"/>
  <c r="R26" i="3" s="1"/>
  <c r="P32" i="26"/>
  <c r="S26" i="3" s="1"/>
  <c r="Q32" i="26"/>
  <c r="T26" i="3" s="1"/>
  <c r="R32" i="26"/>
  <c r="U26" i="3" s="1"/>
  <c r="S32" i="26"/>
  <c r="V26" i="3" s="1"/>
  <c r="T32" i="26"/>
  <c r="W26" i="3" s="1"/>
  <c r="U32" i="26"/>
  <c r="X26" i="3" s="1"/>
  <c r="V32" i="26"/>
  <c r="Y26" i="3" s="1"/>
  <c r="W32" i="26"/>
  <c r="Z26" i="3" s="1"/>
  <c r="I33" i="26"/>
  <c r="L27" i="3" s="1"/>
  <c r="J33" i="26"/>
  <c r="M27" i="3" s="1"/>
  <c r="K33" i="26"/>
  <c r="N27" i="3" s="1"/>
  <c r="L33" i="26"/>
  <c r="O27" i="3" s="1"/>
  <c r="M33" i="26"/>
  <c r="P27" i="3" s="1"/>
  <c r="N33" i="26"/>
  <c r="Q27" i="3" s="1"/>
  <c r="O33" i="26"/>
  <c r="R27" i="3" s="1"/>
  <c r="P33" i="26"/>
  <c r="Q33" i="26"/>
  <c r="T27" i="3" s="1"/>
  <c r="R33" i="26"/>
  <c r="U27" i="3" s="1"/>
  <c r="S33" i="26"/>
  <c r="V27" i="3" s="1"/>
  <c r="T33" i="26"/>
  <c r="W27" i="3" s="1"/>
  <c r="U33" i="26"/>
  <c r="X27" i="3" s="1"/>
  <c r="V33" i="26"/>
  <c r="Y27" i="3" s="1"/>
  <c r="W33" i="26"/>
  <c r="Z27" i="3" s="1"/>
  <c r="I34" i="26"/>
  <c r="L28" i="3" s="1"/>
  <c r="J34" i="26"/>
  <c r="M28" i="3" s="1"/>
  <c r="K34" i="26"/>
  <c r="N28" i="3" s="1"/>
  <c r="L34" i="26"/>
  <c r="O28" i="3" s="1"/>
  <c r="M34" i="26"/>
  <c r="P28" i="3" s="1"/>
  <c r="N34" i="26"/>
  <c r="Q28" i="3" s="1"/>
  <c r="O34" i="26"/>
  <c r="R28" i="3" s="1"/>
  <c r="P34" i="26"/>
  <c r="S28" i="3" s="1"/>
  <c r="Q34" i="26"/>
  <c r="T28" i="3" s="1"/>
  <c r="R34" i="26"/>
  <c r="U28" i="3" s="1"/>
  <c r="S34" i="26"/>
  <c r="V28" i="3" s="1"/>
  <c r="T34" i="26"/>
  <c r="W28" i="3" s="1"/>
  <c r="U34" i="26"/>
  <c r="X28" i="3" s="1"/>
  <c r="V34" i="26"/>
  <c r="Y28" i="3" s="1"/>
  <c r="W34" i="26"/>
  <c r="Z28" i="3" s="1"/>
  <c r="I36" i="26"/>
  <c r="L30" i="3" s="1"/>
  <c r="J36" i="26"/>
  <c r="M30" i="3" s="1"/>
  <c r="K36" i="26"/>
  <c r="N30" i="3" s="1"/>
  <c r="L36" i="26"/>
  <c r="O30" i="3" s="1"/>
  <c r="M36" i="26"/>
  <c r="P30" i="3" s="1"/>
  <c r="N36" i="26"/>
  <c r="Q30" i="3" s="1"/>
  <c r="O36" i="26"/>
  <c r="R30" i="3" s="1"/>
  <c r="P36" i="26"/>
  <c r="S30" i="3" s="1"/>
  <c r="Q36" i="26"/>
  <c r="T30" i="3" s="1"/>
  <c r="R36" i="26"/>
  <c r="U30" i="3" s="1"/>
  <c r="S36" i="26"/>
  <c r="V30" i="3" s="1"/>
  <c r="T36" i="26"/>
  <c r="W30" i="3" s="1"/>
  <c r="U36" i="26"/>
  <c r="X30" i="3" s="1"/>
  <c r="V36" i="26"/>
  <c r="Y30" i="3" s="1"/>
  <c r="W36" i="26"/>
  <c r="Z30" i="3" s="1"/>
  <c r="I37" i="26"/>
  <c r="L31" i="3" s="1"/>
  <c r="J37" i="26"/>
  <c r="M31" i="3" s="1"/>
  <c r="K37" i="26"/>
  <c r="N31" i="3" s="1"/>
  <c r="L37" i="26"/>
  <c r="O31" i="3" s="1"/>
  <c r="M37" i="26"/>
  <c r="P31" i="3" s="1"/>
  <c r="N37" i="26"/>
  <c r="Q31" i="3" s="1"/>
  <c r="O37" i="26"/>
  <c r="R31" i="3" s="1"/>
  <c r="P37" i="26"/>
  <c r="S31" i="3" s="1"/>
  <c r="Q37" i="26"/>
  <c r="T31" i="3" s="1"/>
  <c r="R37" i="26"/>
  <c r="U31" i="3" s="1"/>
  <c r="S37" i="26"/>
  <c r="V31" i="3" s="1"/>
  <c r="T37" i="26"/>
  <c r="U37" i="26"/>
  <c r="X31" i="3" s="1"/>
  <c r="V37" i="26"/>
  <c r="Y31" i="3" s="1"/>
  <c r="W37" i="26"/>
  <c r="Z31" i="3" s="1"/>
  <c r="I38" i="26"/>
  <c r="L32" i="3" s="1"/>
  <c r="J38" i="26"/>
  <c r="M32" i="3" s="1"/>
  <c r="K38" i="26"/>
  <c r="N32" i="3" s="1"/>
  <c r="L38" i="26"/>
  <c r="O32" i="3" s="1"/>
  <c r="M38" i="26"/>
  <c r="P32" i="3" s="1"/>
  <c r="N38" i="26"/>
  <c r="Q32" i="3" s="1"/>
  <c r="O38" i="26"/>
  <c r="R32" i="3" s="1"/>
  <c r="P38" i="26"/>
  <c r="S32" i="3" s="1"/>
  <c r="Q38" i="26"/>
  <c r="T32" i="3" s="1"/>
  <c r="R38" i="26"/>
  <c r="U32" i="3" s="1"/>
  <c r="S38" i="26"/>
  <c r="V32" i="3" s="1"/>
  <c r="T38" i="26"/>
  <c r="W32" i="3" s="1"/>
  <c r="U38" i="26"/>
  <c r="V38" i="26"/>
  <c r="Y32" i="3" s="1"/>
  <c r="W38" i="26"/>
  <c r="Z32" i="3" s="1"/>
  <c r="I39" i="26"/>
  <c r="L33" i="3" s="1"/>
  <c r="J39" i="26"/>
  <c r="M33" i="3" s="1"/>
  <c r="K39" i="26"/>
  <c r="N33" i="3" s="1"/>
  <c r="L39" i="26"/>
  <c r="O33" i="3" s="1"/>
  <c r="M39" i="26"/>
  <c r="P33" i="3" s="1"/>
  <c r="N39" i="26"/>
  <c r="Q33" i="3" s="1"/>
  <c r="O39" i="26"/>
  <c r="R33" i="3" s="1"/>
  <c r="P39" i="26"/>
  <c r="S33" i="3" s="1"/>
  <c r="Q39" i="26"/>
  <c r="T33" i="3" s="1"/>
  <c r="R39" i="26"/>
  <c r="U33" i="3" s="1"/>
  <c r="S39" i="26"/>
  <c r="V33" i="3" s="1"/>
  <c r="T39" i="26"/>
  <c r="W33" i="3" s="1"/>
  <c r="U39" i="26"/>
  <c r="X33" i="3" s="1"/>
  <c r="V39" i="26"/>
  <c r="Y33" i="3" s="1"/>
  <c r="W39" i="26"/>
  <c r="Z33" i="3" s="1"/>
  <c r="I40" i="26"/>
  <c r="L34" i="3" s="1"/>
  <c r="J40" i="26"/>
  <c r="M34" i="3" s="1"/>
  <c r="K40" i="26"/>
  <c r="N34" i="3" s="1"/>
  <c r="L40" i="26"/>
  <c r="O34" i="3" s="1"/>
  <c r="M40" i="26"/>
  <c r="P34" i="3" s="1"/>
  <c r="N40" i="26"/>
  <c r="Q34" i="3" s="1"/>
  <c r="O40" i="26"/>
  <c r="R34" i="3" s="1"/>
  <c r="P40" i="26"/>
  <c r="S34" i="3" s="1"/>
  <c r="Q40" i="26"/>
  <c r="T34" i="3" s="1"/>
  <c r="R40" i="26"/>
  <c r="U34" i="3" s="1"/>
  <c r="S40" i="26"/>
  <c r="V34" i="3" s="1"/>
  <c r="T40" i="26"/>
  <c r="W34" i="3" s="1"/>
  <c r="U40" i="26"/>
  <c r="X34" i="3" s="1"/>
  <c r="V40" i="26"/>
  <c r="Y34" i="3" s="1"/>
  <c r="W40" i="26"/>
  <c r="I41" i="26"/>
  <c r="L35" i="3" s="1"/>
  <c r="J41" i="26"/>
  <c r="M35" i="3" s="1"/>
  <c r="K41" i="26"/>
  <c r="N35" i="3" s="1"/>
  <c r="L41" i="26"/>
  <c r="O35" i="3" s="1"/>
  <c r="M41" i="26"/>
  <c r="P35" i="3" s="1"/>
  <c r="N41" i="26"/>
  <c r="Q35" i="3" s="1"/>
  <c r="O41" i="26"/>
  <c r="R35" i="3" s="1"/>
  <c r="P41" i="26"/>
  <c r="S35" i="3" s="1"/>
  <c r="Q41" i="26"/>
  <c r="T35" i="3" s="1"/>
  <c r="R41" i="26"/>
  <c r="U35" i="3" s="1"/>
  <c r="S41" i="26"/>
  <c r="V35" i="3" s="1"/>
  <c r="T41" i="26"/>
  <c r="W35" i="3" s="1"/>
  <c r="U41" i="26"/>
  <c r="X35" i="3" s="1"/>
  <c r="V41" i="26"/>
  <c r="Y35" i="3" s="1"/>
  <c r="W41" i="26"/>
  <c r="I42" i="26"/>
  <c r="L36" i="3" s="1"/>
  <c r="J42" i="26"/>
  <c r="M36" i="3" s="1"/>
  <c r="K42" i="26"/>
  <c r="N36" i="3" s="1"/>
  <c r="L42" i="26"/>
  <c r="O36" i="3" s="1"/>
  <c r="M42" i="26"/>
  <c r="P36" i="3" s="1"/>
  <c r="N42" i="26"/>
  <c r="Q36" i="3" s="1"/>
  <c r="O42" i="26"/>
  <c r="R36" i="3" s="1"/>
  <c r="P42" i="26"/>
  <c r="S36" i="3" s="1"/>
  <c r="Q42" i="26"/>
  <c r="T36" i="3" s="1"/>
  <c r="R42" i="26"/>
  <c r="U36" i="3" s="1"/>
  <c r="S42" i="26"/>
  <c r="V36" i="3" s="1"/>
  <c r="T42" i="26"/>
  <c r="W36" i="3" s="1"/>
  <c r="U42" i="26"/>
  <c r="X36" i="3" s="1"/>
  <c r="V42" i="26"/>
  <c r="Y36" i="3" s="1"/>
  <c r="W42" i="26"/>
  <c r="Z36" i="3" s="1"/>
  <c r="I43" i="26"/>
  <c r="L37" i="3" s="1"/>
  <c r="J43" i="26"/>
  <c r="M37" i="3" s="1"/>
  <c r="K43" i="26"/>
  <c r="N37" i="3" s="1"/>
  <c r="L43" i="26"/>
  <c r="O37" i="3" s="1"/>
  <c r="M43" i="26"/>
  <c r="P37" i="3" s="1"/>
  <c r="N43" i="26"/>
  <c r="Q37" i="3" s="1"/>
  <c r="O43" i="26"/>
  <c r="R37" i="3" s="1"/>
  <c r="P43" i="26"/>
  <c r="S37" i="3" s="1"/>
  <c r="Q43" i="26"/>
  <c r="T37" i="3" s="1"/>
  <c r="R43" i="26"/>
  <c r="U37" i="3" s="1"/>
  <c r="S43" i="26"/>
  <c r="V37" i="3" s="1"/>
  <c r="T43" i="26"/>
  <c r="W37" i="3" s="1"/>
  <c r="U43" i="26"/>
  <c r="X37" i="3" s="1"/>
  <c r="V43" i="26"/>
  <c r="Y37" i="3" s="1"/>
  <c r="W43" i="26"/>
  <c r="Z37" i="3" s="1"/>
  <c r="I44" i="26"/>
  <c r="L38" i="3" s="1"/>
  <c r="J44" i="26"/>
  <c r="M38" i="3" s="1"/>
  <c r="K44" i="26"/>
  <c r="N38" i="3" s="1"/>
  <c r="L44" i="26"/>
  <c r="O38" i="3" s="1"/>
  <c r="M44" i="26"/>
  <c r="P38" i="3" s="1"/>
  <c r="N44" i="26"/>
  <c r="Q38" i="3" s="1"/>
  <c r="O44" i="26"/>
  <c r="R38" i="3" s="1"/>
  <c r="P44" i="26"/>
  <c r="S38" i="3" s="1"/>
  <c r="Q44" i="26"/>
  <c r="T38" i="3" s="1"/>
  <c r="R44" i="26"/>
  <c r="U38" i="3" s="1"/>
  <c r="S44" i="26"/>
  <c r="V38" i="3" s="1"/>
  <c r="T44" i="26"/>
  <c r="W38" i="3" s="1"/>
  <c r="U44" i="26"/>
  <c r="X38" i="3" s="1"/>
  <c r="V44" i="26"/>
  <c r="Y38" i="3" s="1"/>
  <c r="W44" i="26"/>
  <c r="Z38" i="3" s="1"/>
  <c r="I45" i="26"/>
  <c r="L39" i="3" s="1"/>
  <c r="J45" i="26"/>
  <c r="M39" i="3" s="1"/>
  <c r="K45" i="26"/>
  <c r="N39" i="3" s="1"/>
  <c r="L45" i="26"/>
  <c r="M45" i="26"/>
  <c r="P39" i="3" s="1"/>
  <c r="N45" i="26"/>
  <c r="Q39" i="3" s="1"/>
  <c r="O45" i="26"/>
  <c r="R39" i="3" s="1"/>
  <c r="P45" i="26"/>
  <c r="S39" i="3" s="1"/>
  <c r="Q45" i="26"/>
  <c r="T39" i="3" s="1"/>
  <c r="R45" i="26"/>
  <c r="U39" i="3" s="1"/>
  <c r="S45" i="26"/>
  <c r="V39" i="3" s="1"/>
  <c r="T45" i="26"/>
  <c r="W39" i="3" s="1"/>
  <c r="U45" i="26"/>
  <c r="X39" i="3" s="1"/>
  <c r="V45" i="26"/>
  <c r="Y39" i="3" s="1"/>
  <c r="W45" i="26"/>
  <c r="Z39" i="3" s="1"/>
  <c r="I46" i="26"/>
  <c r="L40" i="3" s="1"/>
  <c r="J46" i="26"/>
  <c r="M40" i="3" s="1"/>
  <c r="K46" i="26"/>
  <c r="N40" i="3" s="1"/>
  <c r="L46" i="26"/>
  <c r="O40" i="3" s="1"/>
  <c r="M46" i="26"/>
  <c r="P40" i="3" s="1"/>
  <c r="N46" i="26"/>
  <c r="Q40" i="3" s="1"/>
  <c r="O46" i="26"/>
  <c r="R40" i="3" s="1"/>
  <c r="P46" i="26"/>
  <c r="S40" i="3" s="1"/>
  <c r="Q46" i="26"/>
  <c r="T40" i="3" s="1"/>
  <c r="R46" i="26"/>
  <c r="U40" i="3" s="1"/>
  <c r="S46" i="26"/>
  <c r="V40" i="3" s="1"/>
  <c r="T46" i="26"/>
  <c r="W40" i="3" s="1"/>
  <c r="U46" i="26"/>
  <c r="X40" i="3" s="1"/>
  <c r="V46" i="26"/>
  <c r="Y40" i="3" s="1"/>
  <c r="W46" i="26"/>
  <c r="Z40" i="3" s="1"/>
  <c r="I47" i="26"/>
  <c r="L41" i="3" s="1"/>
  <c r="J47" i="26"/>
  <c r="M41" i="3" s="1"/>
  <c r="K47" i="26"/>
  <c r="N41" i="3" s="1"/>
  <c r="L47" i="26"/>
  <c r="O41" i="3" s="1"/>
  <c r="M47" i="26"/>
  <c r="P41" i="3" s="1"/>
  <c r="N47" i="26"/>
  <c r="O47" i="26"/>
  <c r="R41" i="3" s="1"/>
  <c r="P47" i="26"/>
  <c r="S41" i="3" s="1"/>
  <c r="Q47" i="26"/>
  <c r="T41" i="3" s="1"/>
  <c r="R47" i="26"/>
  <c r="U41" i="3" s="1"/>
  <c r="S47" i="26"/>
  <c r="V41" i="3" s="1"/>
  <c r="T47" i="26"/>
  <c r="W41" i="3" s="1"/>
  <c r="U47" i="26"/>
  <c r="X41" i="3" s="1"/>
  <c r="V47" i="26"/>
  <c r="Y41" i="3" s="1"/>
  <c r="W47" i="26"/>
  <c r="Z41" i="3" s="1"/>
  <c r="I49" i="26"/>
  <c r="L43" i="3" s="1"/>
  <c r="J49" i="26"/>
  <c r="M43" i="3" s="1"/>
  <c r="K49" i="26"/>
  <c r="N43" i="3" s="1"/>
  <c r="L49" i="26"/>
  <c r="O43" i="3" s="1"/>
  <c r="M49" i="26"/>
  <c r="P43" i="3" s="1"/>
  <c r="N49" i="26"/>
  <c r="Q43" i="3" s="1"/>
  <c r="O49" i="26"/>
  <c r="R43" i="3" s="1"/>
  <c r="P49" i="26"/>
  <c r="S43" i="3" s="1"/>
  <c r="Q49" i="26"/>
  <c r="T43" i="3" s="1"/>
  <c r="R49" i="26"/>
  <c r="U43" i="3" s="1"/>
  <c r="S49" i="26"/>
  <c r="V43" i="3" s="1"/>
  <c r="T49" i="26"/>
  <c r="W43" i="3" s="1"/>
  <c r="U49" i="26"/>
  <c r="X43" i="3" s="1"/>
  <c r="V49" i="26"/>
  <c r="Y43" i="3" s="1"/>
  <c r="W49" i="26"/>
  <c r="Z43" i="3" s="1"/>
  <c r="I50" i="26"/>
  <c r="L44" i="3" s="1"/>
  <c r="J50" i="26"/>
  <c r="M44" i="3" s="1"/>
  <c r="K50" i="26"/>
  <c r="N44" i="3" s="1"/>
  <c r="L50" i="26"/>
  <c r="O44" i="3" s="1"/>
  <c r="M50" i="26"/>
  <c r="P44" i="3" s="1"/>
  <c r="N50" i="26"/>
  <c r="Q44" i="3" s="1"/>
  <c r="O50" i="26"/>
  <c r="R44" i="3" s="1"/>
  <c r="P50" i="26"/>
  <c r="S44" i="3" s="1"/>
  <c r="Q50" i="26"/>
  <c r="T44" i="3" s="1"/>
  <c r="R50" i="26"/>
  <c r="U44" i="3" s="1"/>
  <c r="S50" i="26"/>
  <c r="V44" i="3" s="1"/>
  <c r="T50" i="26"/>
  <c r="W44" i="3" s="1"/>
  <c r="U50" i="26"/>
  <c r="X44" i="3" s="1"/>
  <c r="V50" i="26"/>
  <c r="Y44" i="3" s="1"/>
  <c r="W50" i="26"/>
  <c r="Z44" i="3" s="1"/>
  <c r="I51" i="26"/>
  <c r="L45" i="3" s="1"/>
  <c r="J51" i="26"/>
  <c r="M45" i="3" s="1"/>
  <c r="K51" i="26"/>
  <c r="N45" i="3" s="1"/>
  <c r="L51" i="26"/>
  <c r="O45" i="3" s="1"/>
  <c r="M51" i="26"/>
  <c r="P45" i="3" s="1"/>
  <c r="N51" i="26"/>
  <c r="Q45" i="3" s="1"/>
  <c r="O51" i="26"/>
  <c r="R45" i="3" s="1"/>
  <c r="P51" i="26"/>
  <c r="S45" i="3" s="1"/>
  <c r="Q51" i="26"/>
  <c r="T45" i="3" s="1"/>
  <c r="R51" i="26"/>
  <c r="U45" i="3" s="1"/>
  <c r="S51" i="26"/>
  <c r="V45" i="3" s="1"/>
  <c r="T51" i="26"/>
  <c r="W45" i="3" s="1"/>
  <c r="U51" i="26"/>
  <c r="X45" i="3" s="1"/>
  <c r="V51" i="26"/>
  <c r="Y45" i="3" s="1"/>
  <c r="W51" i="26"/>
  <c r="Z45" i="3" s="1"/>
  <c r="I53" i="26"/>
  <c r="L47" i="3" s="1"/>
  <c r="J53" i="26"/>
  <c r="M47" i="3" s="1"/>
  <c r="K53" i="26"/>
  <c r="N47" i="3" s="1"/>
  <c r="L53" i="26"/>
  <c r="O47" i="3" s="1"/>
  <c r="M53" i="26"/>
  <c r="P47" i="3" s="1"/>
  <c r="N53" i="26"/>
  <c r="Q47" i="3" s="1"/>
  <c r="O53" i="26"/>
  <c r="R47" i="3" s="1"/>
  <c r="P53" i="26"/>
  <c r="S47" i="3" s="1"/>
  <c r="Q53" i="26"/>
  <c r="T47" i="3" s="1"/>
  <c r="R53" i="26"/>
  <c r="U47" i="3" s="1"/>
  <c r="S53" i="26"/>
  <c r="V47" i="3" s="1"/>
  <c r="T53" i="26"/>
  <c r="W47" i="3" s="1"/>
  <c r="U53" i="26"/>
  <c r="X47" i="3" s="1"/>
  <c r="V53" i="26"/>
  <c r="Y47" i="3" s="1"/>
  <c r="W53" i="26"/>
  <c r="Z47" i="3" s="1"/>
  <c r="I56" i="26"/>
  <c r="L50" i="3" s="1"/>
  <c r="J56" i="26"/>
  <c r="M50" i="3" s="1"/>
  <c r="K56" i="26"/>
  <c r="L56" i="26"/>
  <c r="O50" i="3" s="1"/>
  <c r="M56" i="26"/>
  <c r="P50" i="3" s="1"/>
  <c r="N56" i="26"/>
  <c r="Q50" i="3" s="1"/>
  <c r="O56" i="26"/>
  <c r="R50" i="3" s="1"/>
  <c r="P56" i="26"/>
  <c r="S50" i="3" s="1"/>
  <c r="Q56" i="26"/>
  <c r="T50" i="3" s="1"/>
  <c r="R56" i="26"/>
  <c r="U50" i="3" s="1"/>
  <c r="S56" i="26"/>
  <c r="V50" i="3" s="1"/>
  <c r="T56" i="26"/>
  <c r="W50" i="3" s="1"/>
  <c r="U56" i="26"/>
  <c r="X50" i="3" s="1"/>
  <c r="V56" i="26"/>
  <c r="Y50" i="3" s="1"/>
  <c r="W56" i="26"/>
  <c r="Z50" i="3" s="1"/>
  <c r="I58" i="26"/>
  <c r="L52" i="3" s="1"/>
  <c r="J58" i="26"/>
  <c r="M52" i="3" s="1"/>
  <c r="K58" i="26"/>
  <c r="N52" i="3" s="1"/>
  <c r="L58" i="26"/>
  <c r="O52" i="3" s="1"/>
  <c r="M58" i="26"/>
  <c r="P52" i="3" s="1"/>
  <c r="N58" i="26"/>
  <c r="Q52" i="3" s="1"/>
  <c r="O58" i="26"/>
  <c r="R52" i="3" s="1"/>
  <c r="P58" i="26"/>
  <c r="S52" i="3" s="1"/>
  <c r="Q58" i="26"/>
  <c r="T52" i="3" s="1"/>
  <c r="R58" i="26"/>
  <c r="U52" i="3" s="1"/>
  <c r="S58" i="26"/>
  <c r="V52" i="3" s="1"/>
  <c r="T58" i="26"/>
  <c r="W52" i="3" s="1"/>
  <c r="U58" i="26"/>
  <c r="X52" i="3" s="1"/>
  <c r="V58" i="26"/>
  <c r="Y52" i="3" s="1"/>
  <c r="W58" i="26"/>
  <c r="Z52" i="3" s="1"/>
  <c r="I60" i="26"/>
  <c r="L54" i="3" s="1"/>
  <c r="J60" i="26"/>
  <c r="M54" i="3" s="1"/>
  <c r="K60" i="26"/>
  <c r="N54" i="3" s="1"/>
  <c r="L60" i="26"/>
  <c r="O54" i="3" s="1"/>
  <c r="M60" i="26"/>
  <c r="P54" i="3" s="1"/>
  <c r="N60" i="26"/>
  <c r="Q54" i="3" s="1"/>
  <c r="O60" i="26"/>
  <c r="R54" i="3" s="1"/>
  <c r="P60" i="26"/>
  <c r="S54" i="3" s="1"/>
  <c r="Q60" i="26"/>
  <c r="T54" i="3" s="1"/>
  <c r="R60" i="26"/>
  <c r="U54" i="3" s="1"/>
  <c r="S60" i="26"/>
  <c r="V54" i="3" s="1"/>
  <c r="T60" i="26"/>
  <c r="U60" i="26"/>
  <c r="V60" i="26"/>
  <c r="Y54" i="3" s="1"/>
  <c r="W60" i="26"/>
  <c r="Z54" i="3" s="1"/>
  <c r="I61" i="26"/>
  <c r="L55" i="3" s="1"/>
  <c r="J61" i="26"/>
  <c r="M55" i="3" s="1"/>
  <c r="K61" i="26"/>
  <c r="N55" i="3" s="1"/>
  <c r="L61" i="26"/>
  <c r="M61" i="26"/>
  <c r="P55" i="3" s="1"/>
  <c r="N61" i="26"/>
  <c r="Q55" i="3" s="1"/>
  <c r="O61" i="26"/>
  <c r="R55" i="3" s="1"/>
  <c r="P61" i="26"/>
  <c r="S55" i="3" s="1"/>
  <c r="Q61" i="26"/>
  <c r="T55" i="3" s="1"/>
  <c r="R61" i="26"/>
  <c r="U55" i="3" s="1"/>
  <c r="S61" i="26"/>
  <c r="V55" i="3" s="1"/>
  <c r="T61" i="26"/>
  <c r="W55" i="3" s="1"/>
  <c r="U61" i="26"/>
  <c r="X55" i="3" s="1"/>
  <c r="V61" i="26"/>
  <c r="Y55" i="3" s="1"/>
  <c r="W61" i="26"/>
  <c r="Z55" i="3" s="1"/>
  <c r="I62" i="26"/>
  <c r="L56" i="3" s="1"/>
  <c r="J62" i="26"/>
  <c r="M56" i="3" s="1"/>
  <c r="K62" i="26"/>
  <c r="N56" i="3" s="1"/>
  <c r="L62" i="26"/>
  <c r="O56" i="3" s="1"/>
  <c r="M62" i="26"/>
  <c r="P56" i="3" s="1"/>
  <c r="N62" i="26"/>
  <c r="Q56" i="3" s="1"/>
  <c r="O62" i="26"/>
  <c r="R56" i="3" s="1"/>
  <c r="P62" i="26"/>
  <c r="S56" i="3" s="1"/>
  <c r="Q62" i="26"/>
  <c r="T56" i="3" s="1"/>
  <c r="R62" i="26"/>
  <c r="U56" i="3" s="1"/>
  <c r="S62" i="26"/>
  <c r="V56" i="3" s="1"/>
  <c r="T62" i="26"/>
  <c r="W56" i="3" s="1"/>
  <c r="U62" i="26"/>
  <c r="X56" i="3" s="1"/>
  <c r="V62" i="26"/>
  <c r="Y56" i="3" s="1"/>
  <c r="W62" i="26"/>
  <c r="Z56" i="3" s="1"/>
  <c r="I63" i="26"/>
  <c r="L57" i="3" s="1"/>
  <c r="J63" i="26"/>
  <c r="M57" i="3" s="1"/>
  <c r="K63" i="26"/>
  <c r="N57" i="3" s="1"/>
  <c r="L63" i="26"/>
  <c r="O57" i="3" s="1"/>
  <c r="M63" i="26"/>
  <c r="P57" i="3" s="1"/>
  <c r="N63" i="26"/>
  <c r="Q57" i="3" s="1"/>
  <c r="O63" i="26"/>
  <c r="R57" i="3" s="1"/>
  <c r="P63" i="26"/>
  <c r="S57" i="3" s="1"/>
  <c r="Q63" i="26"/>
  <c r="T57" i="3" s="1"/>
  <c r="R63" i="26"/>
  <c r="U57" i="3" s="1"/>
  <c r="S63" i="26"/>
  <c r="V57" i="3" s="1"/>
  <c r="T63" i="26"/>
  <c r="W57" i="3" s="1"/>
  <c r="U63" i="26"/>
  <c r="X57" i="3" s="1"/>
  <c r="V63" i="26"/>
  <c r="Y57" i="3" s="1"/>
  <c r="W63" i="26"/>
  <c r="Z57" i="3" s="1"/>
  <c r="I64" i="26"/>
  <c r="L58" i="3" s="1"/>
  <c r="J64" i="26"/>
  <c r="M58" i="3" s="1"/>
  <c r="K64" i="26"/>
  <c r="N58" i="3" s="1"/>
  <c r="L64" i="26"/>
  <c r="O58" i="3" s="1"/>
  <c r="M64" i="26"/>
  <c r="P58" i="3" s="1"/>
  <c r="N64" i="26"/>
  <c r="Q58" i="3" s="1"/>
  <c r="O64" i="26"/>
  <c r="R58" i="3" s="1"/>
  <c r="P64" i="26"/>
  <c r="S58" i="3" s="1"/>
  <c r="Q64" i="26"/>
  <c r="T58" i="3" s="1"/>
  <c r="R64" i="26"/>
  <c r="U58" i="3" s="1"/>
  <c r="S64" i="26"/>
  <c r="V58" i="3" s="1"/>
  <c r="T64" i="26"/>
  <c r="W58" i="3" s="1"/>
  <c r="U64" i="26"/>
  <c r="X58" i="3" s="1"/>
  <c r="V64" i="26"/>
  <c r="Y58" i="3" s="1"/>
  <c r="W64" i="26"/>
  <c r="Z58" i="3" s="1"/>
  <c r="I68" i="26"/>
  <c r="L62" i="3" s="1"/>
  <c r="J68" i="26"/>
  <c r="M62" i="3" s="1"/>
  <c r="K68" i="26"/>
  <c r="L68" i="26"/>
  <c r="O62" i="3" s="1"/>
  <c r="M68" i="26"/>
  <c r="P62" i="3" s="1"/>
  <c r="N68" i="26"/>
  <c r="Q62" i="3" s="1"/>
  <c r="O68" i="26"/>
  <c r="R62" i="3" s="1"/>
  <c r="P68" i="26"/>
  <c r="S62" i="3" s="1"/>
  <c r="Q68" i="26"/>
  <c r="T62" i="3" s="1"/>
  <c r="R68" i="26"/>
  <c r="U62" i="3" s="1"/>
  <c r="S68" i="26"/>
  <c r="V62" i="3" s="1"/>
  <c r="T68" i="26"/>
  <c r="W62" i="3" s="1"/>
  <c r="U68" i="26"/>
  <c r="X62" i="3" s="1"/>
  <c r="V68" i="26"/>
  <c r="Y62" i="3" s="1"/>
  <c r="W68" i="26"/>
  <c r="Z62" i="3" s="1"/>
  <c r="I69" i="26"/>
  <c r="L63" i="3" s="1"/>
  <c r="J69" i="26"/>
  <c r="M63" i="3" s="1"/>
  <c r="K69" i="26"/>
  <c r="N63" i="3" s="1"/>
  <c r="L69" i="26"/>
  <c r="O63" i="3" s="1"/>
  <c r="M69" i="26"/>
  <c r="P63" i="3" s="1"/>
  <c r="N69" i="26"/>
  <c r="Q63" i="3" s="1"/>
  <c r="O69" i="26"/>
  <c r="R63" i="3" s="1"/>
  <c r="P69" i="26"/>
  <c r="S63" i="3" s="1"/>
  <c r="Q69" i="26"/>
  <c r="T63" i="3" s="1"/>
  <c r="R69" i="26"/>
  <c r="U63" i="3" s="1"/>
  <c r="S69" i="26"/>
  <c r="V63" i="3" s="1"/>
  <c r="T69" i="26"/>
  <c r="W63" i="3" s="1"/>
  <c r="U69" i="26"/>
  <c r="X63" i="3" s="1"/>
  <c r="V69" i="26"/>
  <c r="Y63" i="3" s="1"/>
  <c r="W69" i="26"/>
  <c r="Z63" i="3" s="1"/>
  <c r="I70" i="26"/>
  <c r="L64" i="3" s="1"/>
  <c r="J70" i="26"/>
  <c r="M64" i="3" s="1"/>
  <c r="K70" i="26"/>
  <c r="N64" i="3" s="1"/>
  <c r="L70" i="26"/>
  <c r="O64" i="3" s="1"/>
  <c r="M70" i="26"/>
  <c r="P64" i="3" s="1"/>
  <c r="N70" i="26"/>
  <c r="Q64" i="3" s="1"/>
  <c r="O70" i="26"/>
  <c r="R64" i="3" s="1"/>
  <c r="P70" i="26"/>
  <c r="S64" i="3" s="1"/>
  <c r="Q70" i="26"/>
  <c r="T64" i="3" s="1"/>
  <c r="R70" i="26"/>
  <c r="U64" i="3" s="1"/>
  <c r="S70" i="26"/>
  <c r="T70" i="26"/>
  <c r="W64" i="3" s="1"/>
  <c r="U70" i="26"/>
  <c r="X64" i="3" s="1"/>
  <c r="V70" i="26"/>
  <c r="Y64" i="3" s="1"/>
  <c r="W70" i="26"/>
  <c r="Z64" i="3" s="1"/>
  <c r="I71" i="26"/>
  <c r="L65" i="3" s="1"/>
  <c r="J71" i="26"/>
  <c r="M65" i="3" s="1"/>
  <c r="K71" i="26"/>
  <c r="N65" i="3" s="1"/>
  <c r="L71" i="26"/>
  <c r="O65" i="3" s="1"/>
  <c r="M71" i="26"/>
  <c r="P65" i="3" s="1"/>
  <c r="N71" i="26"/>
  <c r="Q65" i="3" s="1"/>
  <c r="O71" i="26"/>
  <c r="R65" i="3" s="1"/>
  <c r="P71" i="26"/>
  <c r="S65" i="3" s="1"/>
  <c r="Q71" i="26"/>
  <c r="T65" i="3" s="1"/>
  <c r="R71" i="26"/>
  <c r="U65" i="3" s="1"/>
  <c r="S71" i="26"/>
  <c r="V65" i="3" s="1"/>
  <c r="T71" i="26"/>
  <c r="W65" i="3" s="1"/>
  <c r="U71" i="26"/>
  <c r="X65" i="3" s="1"/>
  <c r="V71" i="26"/>
  <c r="Y65" i="3" s="1"/>
  <c r="W71" i="26"/>
  <c r="Z65" i="3" s="1"/>
  <c r="I72" i="26"/>
  <c r="L66" i="3" s="1"/>
  <c r="J72" i="26"/>
  <c r="M66" i="3" s="1"/>
  <c r="K72" i="26"/>
  <c r="N66" i="3" s="1"/>
  <c r="L72" i="26"/>
  <c r="O66" i="3" s="1"/>
  <c r="M72" i="26"/>
  <c r="P66" i="3" s="1"/>
  <c r="N72" i="26"/>
  <c r="Q66" i="3" s="1"/>
  <c r="O72" i="26"/>
  <c r="R66" i="3" s="1"/>
  <c r="P72" i="26"/>
  <c r="Q72" i="26"/>
  <c r="T66" i="3" s="1"/>
  <c r="R72" i="26"/>
  <c r="U66" i="3" s="1"/>
  <c r="S72" i="26"/>
  <c r="V66" i="3" s="1"/>
  <c r="T72" i="26"/>
  <c r="W66" i="3" s="1"/>
  <c r="U72" i="26"/>
  <c r="X66" i="3" s="1"/>
  <c r="V72" i="26"/>
  <c r="W72" i="26"/>
  <c r="Z66" i="3" s="1"/>
  <c r="I74" i="26"/>
  <c r="L68" i="3" s="1"/>
  <c r="J74" i="26"/>
  <c r="M68" i="3" s="1"/>
  <c r="K74" i="26"/>
  <c r="N68" i="3" s="1"/>
  <c r="L74" i="26"/>
  <c r="O68" i="3" s="1"/>
  <c r="M74" i="26"/>
  <c r="P68" i="3" s="1"/>
  <c r="N74" i="26"/>
  <c r="Q68" i="3" s="1"/>
  <c r="O74" i="26"/>
  <c r="R68" i="3" s="1"/>
  <c r="P74" i="26"/>
  <c r="S68" i="3" s="1"/>
  <c r="Q74" i="26"/>
  <c r="T68" i="3" s="1"/>
  <c r="R74" i="26"/>
  <c r="U68" i="3" s="1"/>
  <c r="S74" i="26"/>
  <c r="V68" i="3" s="1"/>
  <c r="T74" i="26"/>
  <c r="W68" i="3" s="1"/>
  <c r="U74" i="26"/>
  <c r="X68" i="3" s="1"/>
  <c r="V74" i="26"/>
  <c r="Y68" i="3" s="1"/>
  <c r="W74" i="26"/>
  <c r="Z68" i="3" s="1"/>
  <c r="I75" i="26"/>
  <c r="L69" i="3" s="1"/>
  <c r="J75" i="26"/>
  <c r="M69" i="3" s="1"/>
  <c r="K75" i="26"/>
  <c r="N69" i="3" s="1"/>
  <c r="L75" i="26"/>
  <c r="O69" i="3" s="1"/>
  <c r="M75" i="26"/>
  <c r="P69" i="3" s="1"/>
  <c r="N75" i="26"/>
  <c r="Q69" i="3" s="1"/>
  <c r="O75" i="26"/>
  <c r="R69" i="3" s="1"/>
  <c r="P75" i="26"/>
  <c r="S69" i="3" s="1"/>
  <c r="Q75" i="26"/>
  <c r="T69" i="3" s="1"/>
  <c r="R75" i="26"/>
  <c r="U69" i="3" s="1"/>
  <c r="S75" i="26"/>
  <c r="V69" i="3" s="1"/>
  <c r="T75" i="26"/>
  <c r="W69" i="3" s="1"/>
  <c r="U75" i="26"/>
  <c r="X69" i="3" s="1"/>
  <c r="V75" i="26"/>
  <c r="Y69" i="3" s="1"/>
  <c r="W75" i="26"/>
  <c r="Z69" i="3" s="1"/>
  <c r="I76" i="26"/>
  <c r="L70" i="3" s="1"/>
  <c r="J76" i="26"/>
  <c r="M70" i="3" s="1"/>
  <c r="K76" i="26"/>
  <c r="N70" i="3" s="1"/>
  <c r="L76" i="26"/>
  <c r="O70" i="3" s="1"/>
  <c r="M76" i="26"/>
  <c r="P70" i="3" s="1"/>
  <c r="N76" i="26"/>
  <c r="Q70" i="3" s="1"/>
  <c r="O76" i="26"/>
  <c r="R70" i="3" s="1"/>
  <c r="P76" i="26"/>
  <c r="S70" i="3" s="1"/>
  <c r="Q76" i="26"/>
  <c r="R76" i="26"/>
  <c r="U70" i="3" s="1"/>
  <c r="S76" i="26"/>
  <c r="V70" i="3" s="1"/>
  <c r="T76" i="26"/>
  <c r="W70" i="3" s="1"/>
  <c r="U76" i="26"/>
  <c r="X70" i="3" s="1"/>
  <c r="V76" i="26"/>
  <c r="Y70" i="3" s="1"/>
  <c r="W76" i="26"/>
  <c r="Z70" i="3" s="1"/>
  <c r="I77" i="26"/>
  <c r="L71" i="3" s="1"/>
  <c r="J77" i="26"/>
  <c r="M71" i="3" s="1"/>
  <c r="K77" i="26"/>
  <c r="N71" i="3" s="1"/>
  <c r="L77" i="26"/>
  <c r="O71" i="3" s="1"/>
  <c r="M77" i="26"/>
  <c r="P71" i="3" s="1"/>
  <c r="N77" i="26"/>
  <c r="Q71" i="3" s="1"/>
  <c r="O77" i="26"/>
  <c r="R71" i="3" s="1"/>
  <c r="P77" i="26"/>
  <c r="S71" i="3" s="1"/>
  <c r="Q77" i="26"/>
  <c r="T71" i="3" s="1"/>
  <c r="R77" i="26"/>
  <c r="U71" i="3" s="1"/>
  <c r="S77" i="26"/>
  <c r="V71" i="3" s="1"/>
  <c r="T77" i="26"/>
  <c r="W71" i="3" s="1"/>
  <c r="U77" i="26"/>
  <c r="X71" i="3" s="1"/>
  <c r="V77" i="26"/>
  <c r="Y71" i="3" s="1"/>
  <c r="W77" i="26"/>
  <c r="Z71" i="3" s="1"/>
  <c r="I78" i="26"/>
  <c r="J78" i="26"/>
  <c r="M72" i="3" s="1"/>
  <c r="K78" i="26"/>
  <c r="N72" i="3" s="1"/>
  <c r="L78" i="26"/>
  <c r="O72" i="3" s="1"/>
  <c r="M78" i="26"/>
  <c r="P72" i="3" s="1"/>
  <c r="N78" i="26"/>
  <c r="Q72" i="3" s="1"/>
  <c r="O78" i="26"/>
  <c r="R72" i="3" s="1"/>
  <c r="P78" i="26"/>
  <c r="S72" i="3" s="1"/>
  <c r="Q78" i="26"/>
  <c r="T72" i="3" s="1"/>
  <c r="R78" i="26"/>
  <c r="U72" i="3" s="1"/>
  <c r="S78" i="26"/>
  <c r="V72" i="3" s="1"/>
  <c r="T78" i="26"/>
  <c r="W72" i="3" s="1"/>
  <c r="U78" i="26"/>
  <c r="X72" i="3" s="1"/>
  <c r="V78" i="26"/>
  <c r="Y72" i="3" s="1"/>
  <c r="W78" i="26"/>
  <c r="Z72" i="3" s="1"/>
  <c r="I79" i="26"/>
  <c r="L73" i="3" s="1"/>
  <c r="J79" i="26"/>
  <c r="M73" i="3" s="1"/>
  <c r="K79" i="26"/>
  <c r="N73" i="3" s="1"/>
  <c r="L79" i="26"/>
  <c r="M79" i="26"/>
  <c r="P73" i="3" s="1"/>
  <c r="N79" i="26"/>
  <c r="Q73" i="3" s="1"/>
  <c r="O79" i="26"/>
  <c r="R73" i="3" s="1"/>
  <c r="P79" i="26"/>
  <c r="S73" i="3" s="1"/>
  <c r="Q79" i="26"/>
  <c r="T73" i="3" s="1"/>
  <c r="R79" i="26"/>
  <c r="U73" i="3" s="1"/>
  <c r="S79" i="26"/>
  <c r="V73" i="3" s="1"/>
  <c r="T79" i="26"/>
  <c r="W73" i="3" s="1"/>
  <c r="U79" i="26"/>
  <c r="X73" i="3" s="1"/>
  <c r="V79" i="26"/>
  <c r="Y73" i="3" s="1"/>
  <c r="W79" i="26"/>
  <c r="Z73" i="3" s="1"/>
  <c r="I80" i="26"/>
  <c r="L74" i="3" s="1"/>
  <c r="J80" i="26"/>
  <c r="M74" i="3" s="1"/>
  <c r="K80" i="26"/>
  <c r="N74" i="3" s="1"/>
  <c r="L80" i="26"/>
  <c r="O74" i="3" s="1"/>
  <c r="M80" i="26"/>
  <c r="P74" i="3" s="1"/>
  <c r="N80" i="26"/>
  <c r="Q74" i="3" s="1"/>
  <c r="O80" i="26"/>
  <c r="R74" i="3" s="1"/>
  <c r="P80" i="26"/>
  <c r="S74" i="3" s="1"/>
  <c r="Q80" i="26"/>
  <c r="T74" i="3" s="1"/>
  <c r="R80" i="26"/>
  <c r="U74" i="3" s="1"/>
  <c r="S80" i="26"/>
  <c r="V74" i="3" s="1"/>
  <c r="T80" i="26"/>
  <c r="W74" i="3" s="1"/>
  <c r="U80" i="26"/>
  <c r="X74" i="3" s="1"/>
  <c r="V80" i="26"/>
  <c r="Y74" i="3" s="1"/>
  <c r="W80" i="26"/>
  <c r="Z74" i="3" s="1"/>
  <c r="I82" i="26"/>
  <c r="L76" i="3" s="1"/>
  <c r="J82" i="26"/>
  <c r="M76" i="3" s="1"/>
  <c r="K82" i="26"/>
  <c r="N76" i="3" s="1"/>
  <c r="L82" i="26"/>
  <c r="O76" i="3" s="1"/>
  <c r="M82" i="26"/>
  <c r="P76" i="3" s="1"/>
  <c r="N82" i="26"/>
  <c r="Q76" i="3" s="1"/>
  <c r="O82" i="26"/>
  <c r="R76" i="3" s="1"/>
  <c r="P82" i="26"/>
  <c r="S76" i="3" s="1"/>
  <c r="Q82" i="26"/>
  <c r="T76" i="3" s="1"/>
  <c r="R82" i="26"/>
  <c r="U76" i="3" s="1"/>
  <c r="S82" i="26"/>
  <c r="V76" i="3" s="1"/>
  <c r="T82" i="26"/>
  <c r="W76" i="3" s="1"/>
  <c r="U82" i="26"/>
  <c r="X76" i="3" s="1"/>
  <c r="V82" i="26"/>
  <c r="W82" i="26"/>
  <c r="Z76" i="3" s="1"/>
  <c r="I83" i="26"/>
  <c r="L77" i="3" s="1"/>
  <c r="J83" i="26"/>
  <c r="M77" i="3" s="1"/>
  <c r="K83" i="26"/>
  <c r="N77" i="3" s="1"/>
  <c r="L83" i="26"/>
  <c r="O77" i="3" s="1"/>
  <c r="M83" i="26"/>
  <c r="P77" i="3" s="1"/>
  <c r="N83" i="26"/>
  <c r="Q77" i="3" s="1"/>
  <c r="O83" i="26"/>
  <c r="R77" i="3" s="1"/>
  <c r="P83" i="26"/>
  <c r="S77" i="3" s="1"/>
  <c r="Q83" i="26"/>
  <c r="T77" i="3" s="1"/>
  <c r="R83" i="26"/>
  <c r="U77" i="3" s="1"/>
  <c r="S83" i="26"/>
  <c r="V77" i="3" s="1"/>
  <c r="T83" i="26"/>
  <c r="W77" i="3" s="1"/>
  <c r="U83" i="26"/>
  <c r="X77" i="3" s="1"/>
  <c r="V83" i="26"/>
  <c r="Y77" i="3" s="1"/>
  <c r="W83" i="26"/>
  <c r="Z77" i="3" s="1"/>
  <c r="I86" i="26"/>
  <c r="L80" i="3" s="1"/>
  <c r="J86" i="26"/>
  <c r="M80" i="3" s="1"/>
  <c r="K86" i="26"/>
  <c r="N80" i="3" s="1"/>
  <c r="L86" i="26"/>
  <c r="O80" i="3" s="1"/>
  <c r="M86" i="26"/>
  <c r="P80" i="3" s="1"/>
  <c r="N86" i="26"/>
  <c r="Q80" i="3" s="1"/>
  <c r="O86" i="26"/>
  <c r="R80" i="3" s="1"/>
  <c r="P86" i="26"/>
  <c r="S80" i="3" s="1"/>
  <c r="Q86" i="26"/>
  <c r="T80" i="3" s="1"/>
  <c r="R86" i="26"/>
  <c r="U80" i="3" s="1"/>
  <c r="S86" i="26"/>
  <c r="V80" i="3" s="1"/>
  <c r="T86" i="26"/>
  <c r="W80" i="3" s="1"/>
  <c r="U86" i="26"/>
  <c r="X80" i="3" s="1"/>
  <c r="V86" i="26"/>
  <c r="Y80" i="3" s="1"/>
  <c r="W86" i="26"/>
  <c r="Z80" i="3" s="1"/>
  <c r="I87" i="26"/>
  <c r="L81" i="3" s="1"/>
  <c r="J87" i="26"/>
  <c r="M81" i="3" s="1"/>
  <c r="K87" i="26"/>
  <c r="N81" i="3" s="1"/>
  <c r="L87" i="26"/>
  <c r="O81" i="3" s="1"/>
  <c r="M87" i="26"/>
  <c r="P81" i="3" s="1"/>
  <c r="N87" i="26"/>
  <c r="Q81" i="3" s="1"/>
  <c r="O87" i="26"/>
  <c r="R81" i="3" s="1"/>
  <c r="P87" i="26"/>
  <c r="Q87" i="26"/>
  <c r="R87" i="26"/>
  <c r="U81" i="3" s="1"/>
  <c r="S87" i="26"/>
  <c r="V81" i="3" s="1"/>
  <c r="T87" i="26"/>
  <c r="W81" i="3" s="1"/>
  <c r="U87" i="26"/>
  <c r="X81" i="3" s="1"/>
  <c r="V87" i="26"/>
  <c r="Y81" i="3" s="1"/>
  <c r="W87" i="26"/>
  <c r="Z81" i="3" s="1"/>
  <c r="I88" i="26"/>
  <c r="L82" i="3" s="1"/>
  <c r="J88" i="26"/>
  <c r="M82" i="3" s="1"/>
  <c r="K88" i="26"/>
  <c r="N82" i="3" s="1"/>
  <c r="L88" i="26"/>
  <c r="O82" i="3" s="1"/>
  <c r="M88" i="26"/>
  <c r="P82" i="3" s="1"/>
  <c r="N88" i="26"/>
  <c r="Q82" i="3" s="1"/>
  <c r="O88" i="26"/>
  <c r="R82" i="3" s="1"/>
  <c r="P88" i="26"/>
  <c r="S82" i="3" s="1"/>
  <c r="Q88" i="26"/>
  <c r="T82" i="3" s="1"/>
  <c r="R88" i="26"/>
  <c r="U82" i="3" s="1"/>
  <c r="S88" i="26"/>
  <c r="V82" i="3" s="1"/>
  <c r="T88" i="26"/>
  <c r="W82" i="3" s="1"/>
  <c r="U88" i="26"/>
  <c r="X82" i="3" s="1"/>
  <c r="V88" i="26"/>
  <c r="Y82" i="3" s="1"/>
  <c r="W88" i="26"/>
  <c r="Z82" i="3" s="1"/>
  <c r="I89" i="26"/>
  <c r="L83" i="3" s="1"/>
  <c r="J89" i="26"/>
  <c r="M83" i="3" s="1"/>
  <c r="K89" i="26"/>
  <c r="N83" i="3" s="1"/>
  <c r="L89" i="26"/>
  <c r="O83" i="3" s="1"/>
  <c r="M89" i="26"/>
  <c r="P83" i="3" s="1"/>
  <c r="N89" i="26"/>
  <c r="Q83" i="3" s="1"/>
  <c r="O89" i="26"/>
  <c r="R83" i="3" s="1"/>
  <c r="P89" i="26"/>
  <c r="S83" i="3" s="1"/>
  <c r="Q89" i="26"/>
  <c r="T83" i="3" s="1"/>
  <c r="R89" i="26"/>
  <c r="U83" i="3" s="1"/>
  <c r="S89" i="26"/>
  <c r="V83" i="3" s="1"/>
  <c r="T89" i="26"/>
  <c r="W83" i="3" s="1"/>
  <c r="U89" i="26"/>
  <c r="X83" i="3" s="1"/>
  <c r="V89" i="26"/>
  <c r="Y83" i="3" s="1"/>
  <c r="W89" i="26"/>
  <c r="Z83" i="3" s="1"/>
  <c r="I90" i="26"/>
  <c r="L84" i="3" s="1"/>
  <c r="J90" i="26"/>
  <c r="M84" i="3" s="1"/>
  <c r="K90" i="26"/>
  <c r="N84" i="3" s="1"/>
  <c r="L90" i="26"/>
  <c r="O84" i="3" s="1"/>
  <c r="M90" i="26"/>
  <c r="P84" i="3" s="1"/>
  <c r="N90" i="26"/>
  <c r="Q84" i="3" s="1"/>
  <c r="O90" i="26"/>
  <c r="R84" i="3" s="1"/>
  <c r="P90" i="26"/>
  <c r="S84" i="3" s="1"/>
  <c r="Q90" i="26"/>
  <c r="T84" i="3" s="1"/>
  <c r="R90" i="26"/>
  <c r="U84" i="3" s="1"/>
  <c r="S90" i="26"/>
  <c r="V84" i="3" s="1"/>
  <c r="T90" i="26"/>
  <c r="W84" i="3" s="1"/>
  <c r="U90" i="26"/>
  <c r="X84" i="3" s="1"/>
  <c r="V90" i="26"/>
  <c r="Y84" i="3" s="1"/>
  <c r="W90" i="26"/>
  <c r="Z84" i="3" s="1"/>
  <c r="I91" i="26"/>
  <c r="L85" i="3" s="1"/>
  <c r="J91" i="26"/>
  <c r="M85" i="3" s="1"/>
  <c r="K91" i="26"/>
  <c r="N85" i="3" s="1"/>
  <c r="L91" i="26"/>
  <c r="O85" i="3" s="1"/>
  <c r="M91" i="26"/>
  <c r="P85" i="3" s="1"/>
  <c r="N91" i="26"/>
  <c r="Q85" i="3" s="1"/>
  <c r="O91" i="26"/>
  <c r="R85" i="3" s="1"/>
  <c r="P91" i="26"/>
  <c r="S85" i="3" s="1"/>
  <c r="Q91" i="26"/>
  <c r="T85" i="3" s="1"/>
  <c r="R91" i="26"/>
  <c r="U85" i="3" s="1"/>
  <c r="S91" i="26"/>
  <c r="V85" i="3" s="1"/>
  <c r="T91" i="26"/>
  <c r="W85" i="3" s="1"/>
  <c r="U91" i="26"/>
  <c r="X85" i="3" s="1"/>
  <c r="V91" i="26"/>
  <c r="Y85" i="3" s="1"/>
  <c r="W91" i="26"/>
  <c r="Z85" i="3" s="1"/>
  <c r="I92" i="26"/>
  <c r="L86" i="3" s="1"/>
  <c r="J92" i="26"/>
  <c r="M86" i="3" s="1"/>
  <c r="K92" i="26"/>
  <c r="N86" i="3" s="1"/>
  <c r="L92" i="26"/>
  <c r="O86" i="3" s="1"/>
  <c r="M92" i="26"/>
  <c r="P86" i="3" s="1"/>
  <c r="N92" i="26"/>
  <c r="Q86" i="3" s="1"/>
  <c r="O92" i="26"/>
  <c r="R86" i="3" s="1"/>
  <c r="P92" i="26"/>
  <c r="S86" i="3" s="1"/>
  <c r="Q92" i="26"/>
  <c r="T86" i="3" s="1"/>
  <c r="R92" i="26"/>
  <c r="U86" i="3" s="1"/>
  <c r="S92" i="26"/>
  <c r="V86" i="3" s="1"/>
  <c r="T92" i="26"/>
  <c r="W86" i="3" s="1"/>
  <c r="U92" i="26"/>
  <c r="X86" i="3" s="1"/>
  <c r="V92" i="26"/>
  <c r="Y86" i="3" s="1"/>
  <c r="W92" i="26"/>
  <c r="Z86" i="3" s="1"/>
  <c r="I93" i="26"/>
  <c r="J93" i="26"/>
  <c r="M87" i="3" s="1"/>
  <c r="K93" i="26"/>
  <c r="N87" i="3" s="1"/>
  <c r="L93" i="26"/>
  <c r="O87" i="3" s="1"/>
  <c r="M93" i="26"/>
  <c r="P87" i="3" s="1"/>
  <c r="N93" i="26"/>
  <c r="Q87" i="3" s="1"/>
  <c r="O93" i="26"/>
  <c r="R87" i="3" s="1"/>
  <c r="P93" i="26"/>
  <c r="Q93" i="26"/>
  <c r="T87" i="3" s="1"/>
  <c r="R93" i="26"/>
  <c r="U87" i="3" s="1"/>
  <c r="S93" i="26"/>
  <c r="V87" i="3" s="1"/>
  <c r="T93" i="26"/>
  <c r="W87" i="3" s="1"/>
  <c r="U93" i="26"/>
  <c r="X87" i="3" s="1"/>
  <c r="V93" i="26"/>
  <c r="W93" i="26"/>
  <c r="Z87" i="3" s="1"/>
  <c r="I94" i="26"/>
  <c r="L88" i="3" s="1"/>
  <c r="J94" i="26"/>
  <c r="M88" i="3" s="1"/>
  <c r="K94" i="26"/>
  <c r="N88" i="3" s="1"/>
  <c r="L94" i="26"/>
  <c r="O88" i="3" s="1"/>
  <c r="M94" i="26"/>
  <c r="P88" i="3" s="1"/>
  <c r="N94" i="26"/>
  <c r="Q88" i="3" s="1"/>
  <c r="O94" i="26"/>
  <c r="R88" i="3" s="1"/>
  <c r="P94" i="26"/>
  <c r="S88" i="3" s="1"/>
  <c r="Q94" i="26"/>
  <c r="T88" i="3" s="1"/>
  <c r="R94" i="26"/>
  <c r="U88" i="3" s="1"/>
  <c r="S94" i="26"/>
  <c r="V88" i="3" s="1"/>
  <c r="T94" i="26"/>
  <c r="W88" i="3" s="1"/>
  <c r="U94" i="26"/>
  <c r="X88" i="3" s="1"/>
  <c r="V94" i="26"/>
  <c r="Y88" i="3" s="1"/>
  <c r="W94" i="26"/>
  <c r="Z88" i="3" s="1"/>
  <c r="I95" i="26"/>
  <c r="L89" i="3" s="1"/>
  <c r="J95" i="26"/>
  <c r="M89" i="3" s="1"/>
  <c r="K95" i="26"/>
  <c r="N89" i="3" s="1"/>
  <c r="L95" i="26"/>
  <c r="O89" i="3" s="1"/>
  <c r="M95" i="26"/>
  <c r="P89" i="3" s="1"/>
  <c r="N95" i="26"/>
  <c r="Q89" i="3" s="1"/>
  <c r="O95" i="26"/>
  <c r="R89" i="3" s="1"/>
  <c r="P95" i="26"/>
  <c r="Q95" i="26"/>
  <c r="T89" i="3" s="1"/>
  <c r="R95" i="26"/>
  <c r="U89" i="3" s="1"/>
  <c r="S95" i="26"/>
  <c r="V89" i="3" s="1"/>
  <c r="T95" i="26"/>
  <c r="W89" i="3" s="1"/>
  <c r="U95" i="26"/>
  <c r="X89" i="3" s="1"/>
  <c r="V95" i="26"/>
  <c r="Y89" i="3" s="1"/>
  <c r="W95" i="26"/>
  <c r="Z89" i="3" s="1"/>
  <c r="I96" i="26"/>
  <c r="L90" i="3" s="1"/>
  <c r="J96" i="26"/>
  <c r="M90" i="3" s="1"/>
  <c r="K96" i="26"/>
  <c r="N90" i="3" s="1"/>
  <c r="L96" i="26"/>
  <c r="O90" i="3" s="1"/>
  <c r="M96" i="26"/>
  <c r="P90" i="3" s="1"/>
  <c r="N96" i="26"/>
  <c r="Q90" i="3" s="1"/>
  <c r="O96" i="26"/>
  <c r="R90" i="3" s="1"/>
  <c r="P96" i="26"/>
  <c r="S90" i="3" s="1"/>
  <c r="Q96" i="26"/>
  <c r="T90" i="3" s="1"/>
  <c r="R96" i="26"/>
  <c r="U90" i="3" s="1"/>
  <c r="S96" i="26"/>
  <c r="V90" i="3" s="1"/>
  <c r="T96" i="26"/>
  <c r="W90" i="3" s="1"/>
  <c r="U96" i="26"/>
  <c r="X90" i="3" s="1"/>
  <c r="V96" i="26"/>
  <c r="Y90" i="3" s="1"/>
  <c r="W96" i="26"/>
  <c r="Z90" i="3" s="1"/>
  <c r="I97" i="26"/>
  <c r="L91" i="3" s="1"/>
  <c r="J97" i="26"/>
  <c r="M91" i="3" s="1"/>
  <c r="K97" i="26"/>
  <c r="N91" i="3" s="1"/>
  <c r="L97" i="26"/>
  <c r="O91" i="3" s="1"/>
  <c r="M97" i="26"/>
  <c r="P91" i="3" s="1"/>
  <c r="N97" i="26"/>
  <c r="Q91" i="3" s="1"/>
  <c r="O97" i="26"/>
  <c r="R91" i="3" s="1"/>
  <c r="P97" i="26"/>
  <c r="S91" i="3" s="1"/>
  <c r="Q97" i="26"/>
  <c r="T91" i="3" s="1"/>
  <c r="R97" i="26"/>
  <c r="U91" i="3" s="1"/>
  <c r="S97" i="26"/>
  <c r="V91" i="3" s="1"/>
  <c r="T97" i="26"/>
  <c r="W91" i="3" s="1"/>
  <c r="U97" i="26"/>
  <c r="X91" i="3" s="1"/>
  <c r="V97" i="26"/>
  <c r="Y91" i="3" s="1"/>
  <c r="W97" i="26"/>
  <c r="Z91" i="3" s="1"/>
  <c r="I100" i="26"/>
  <c r="L94" i="3" s="1"/>
  <c r="J100" i="26"/>
  <c r="M94" i="3" s="1"/>
  <c r="K100" i="26"/>
  <c r="N94" i="3" s="1"/>
  <c r="L100" i="26"/>
  <c r="O94" i="3" s="1"/>
  <c r="M100" i="26"/>
  <c r="P94" i="3" s="1"/>
  <c r="N100" i="26"/>
  <c r="Q94" i="3" s="1"/>
  <c r="O100" i="26"/>
  <c r="R94" i="3" s="1"/>
  <c r="P100" i="26"/>
  <c r="S94" i="3" s="1"/>
  <c r="Q100" i="26"/>
  <c r="T94" i="3" s="1"/>
  <c r="R100" i="26"/>
  <c r="U94" i="3" s="1"/>
  <c r="S100" i="26"/>
  <c r="V94" i="3" s="1"/>
  <c r="T100" i="26"/>
  <c r="W94" i="3" s="1"/>
  <c r="U100" i="26"/>
  <c r="X94" i="3" s="1"/>
  <c r="V100" i="26"/>
  <c r="Y94" i="3" s="1"/>
  <c r="W100" i="26"/>
  <c r="Z94" i="3" s="1"/>
  <c r="I101" i="26"/>
  <c r="L95" i="3" s="1"/>
  <c r="J101" i="26"/>
  <c r="M95" i="3" s="1"/>
  <c r="K101" i="26"/>
  <c r="N95" i="3" s="1"/>
  <c r="L101" i="26"/>
  <c r="O95" i="3" s="1"/>
  <c r="M101" i="26"/>
  <c r="P95" i="3" s="1"/>
  <c r="N101" i="26"/>
  <c r="Q95" i="3" s="1"/>
  <c r="O101" i="26"/>
  <c r="R95" i="3" s="1"/>
  <c r="P101" i="26"/>
  <c r="S95" i="3" s="1"/>
  <c r="Q101" i="26"/>
  <c r="T95" i="3" s="1"/>
  <c r="R101" i="26"/>
  <c r="U95" i="3" s="1"/>
  <c r="S101" i="26"/>
  <c r="V95" i="3" s="1"/>
  <c r="T101" i="26"/>
  <c r="W95" i="3" s="1"/>
  <c r="U101" i="26"/>
  <c r="X95" i="3" s="1"/>
  <c r="V101" i="26"/>
  <c r="Y95" i="3" s="1"/>
  <c r="W101" i="26"/>
  <c r="Z95" i="3" s="1"/>
  <c r="I104" i="26"/>
  <c r="L98" i="3" s="1"/>
  <c r="J104" i="26"/>
  <c r="M98" i="3" s="1"/>
  <c r="K104" i="26"/>
  <c r="N98" i="3" s="1"/>
  <c r="L104" i="26"/>
  <c r="O98" i="3" s="1"/>
  <c r="M104" i="26"/>
  <c r="P98" i="3" s="1"/>
  <c r="N104" i="26"/>
  <c r="Q98" i="3" s="1"/>
  <c r="O104" i="26"/>
  <c r="R98" i="3" s="1"/>
  <c r="P104" i="26"/>
  <c r="S98" i="3" s="1"/>
  <c r="Q104" i="26"/>
  <c r="T98" i="3" s="1"/>
  <c r="R104" i="26"/>
  <c r="U98" i="3" s="1"/>
  <c r="S104" i="26"/>
  <c r="V98" i="3" s="1"/>
  <c r="T104" i="26"/>
  <c r="W98" i="3" s="1"/>
  <c r="U104" i="26"/>
  <c r="X98" i="3" s="1"/>
  <c r="V104" i="26"/>
  <c r="Y98" i="3" s="1"/>
  <c r="W104" i="26"/>
  <c r="Z98" i="3" s="1"/>
  <c r="I105" i="26"/>
  <c r="J105" i="26"/>
  <c r="M99" i="3" s="1"/>
  <c r="K105" i="26"/>
  <c r="N99" i="3" s="1"/>
  <c r="L105" i="26"/>
  <c r="O99" i="3" s="1"/>
  <c r="M105" i="26"/>
  <c r="P99" i="3" s="1"/>
  <c r="N105" i="26"/>
  <c r="Q99" i="3" s="1"/>
  <c r="O105" i="26"/>
  <c r="R99" i="3" s="1"/>
  <c r="P105" i="26"/>
  <c r="S99" i="3" s="1"/>
  <c r="Q105" i="26"/>
  <c r="T99" i="3" s="1"/>
  <c r="R105" i="26"/>
  <c r="U99" i="3" s="1"/>
  <c r="S105" i="26"/>
  <c r="V99" i="3" s="1"/>
  <c r="T105" i="26"/>
  <c r="W99" i="3" s="1"/>
  <c r="U105" i="26"/>
  <c r="X99" i="3" s="1"/>
  <c r="V105" i="26"/>
  <c r="Y99" i="3" s="1"/>
  <c r="W105" i="26"/>
  <c r="Z99" i="3" s="1"/>
  <c r="I108" i="26"/>
  <c r="L102" i="3" s="1"/>
  <c r="J108" i="26"/>
  <c r="M102" i="3" s="1"/>
  <c r="K108" i="26"/>
  <c r="N102" i="3" s="1"/>
  <c r="L108" i="26"/>
  <c r="O102" i="3" s="1"/>
  <c r="M108" i="26"/>
  <c r="P102" i="3" s="1"/>
  <c r="N108" i="26"/>
  <c r="Q102" i="3" s="1"/>
  <c r="O108" i="26"/>
  <c r="R102" i="3" s="1"/>
  <c r="P108" i="26"/>
  <c r="S102" i="3" s="1"/>
  <c r="Q108" i="26"/>
  <c r="T102" i="3" s="1"/>
  <c r="R108" i="26"/>
  <c r="U102" i="3" s="1"/>
  <c r="S108" i="26"/>
  <c r="V102" i="3" s="1"/>
  <c r="T108" i="26"/>
  <c r="W102" i="3" s="1"/>
  <c r="U108" i="26"/>
  <c r="X102" i="3" s="1"/>
  <c r="V108" i="26"/>
  <c r="Y102" i="3" s="1"/>
  <c r="W108" i="26"/>
  <c r="Z102" i="3" s="1"/>
  <c r="I109" i="26"/>
  <c r="L103" i="3" s="1"/>
  <c r="J109" i="26"/>
  <c r="M103" i="3" s="1"/>
  <c r="K109" i="26"/>
  <c r="N103" i="3" s="1"/>
  <c r="L109" i="26"/>
  <c r="O103" i="3" s="1"/>
  <c r="M109" i="26"/>
  <c r="P103" i="3" s="1"/>
  <c r="N109" i="26"/>
  <c r="Q103" i="3" s="1"/>
  <c r="O109" i="26"/>
  <c r="R103" i="3" s="1"/>
  <c r="P109" i="26"/>
  <c r="S103" i="3" s="1"/>
  <c r="Q109" i="26"/>
  <c r="T103" i="3" s="1"/>
  <c r="R109" i="26"/>
  <c r="U103" i="3" s="1"/>
  <c r="S109" i="26"/>
  <c r="V103" i="3" s="1"/>
  <c r="T109" i="26"/>
  <c r="W103" i="3" s="1"/>
  <c r="U109" i="26"/>
  <c r="X103" i="3" s="1"/>
  <c r="V109" i="26"/>
  <c r="Y103" i="3" s="1"/>
  <c r="W109" i="26"/>
  <c r="Z103" i="3" s="1"/>
  <c r="I110" i="26"/>
  <c r="L104" i="3" s="1"/>
  <c r="J110" i="26"/>
  <c r="M104" i="3" s="1"/>
  <c r="K110" i="26"/>
  <c r="N104" i="3" s="1"/>
  <c r="L110" i="26"/>
  <c r="O104" i="3" s="1"/>
  <c r="M110" i="26"/>
  <c r="P104" i="3" s="1"/>
  <c r="N110" i="26"/>
  <c r="Q104" i="3" s="1"/>
  <c r="O110" i="26"/>
  <c r="R104" i="3" s="1"/>
  <c r="P110" i="26"/>
  <c r="S104" i="3" s="1"/>
  <c r="Q110" i="26"/>
  <c r="T104" i="3" s="1"/>
  <c r="R110" i="26"/>
  <c r="U104" i="3" s="1"/>
  <c r="S110" i="26"/>
  <c r="V104" i="3" s="1"/>
  <c r="T110" i="26"/>
  <c r="W104" i="3" s="1"/>
  <c r="U110" i="26"/>
  <c r="X104" i="3" s="1"/>
  <c r="V110" i="26"/>
  <c r="Y104" i="3" s="1"/>
  <c r="W110" i="26"/>
  <c r="Z104" i="3" s="1"/>
  <c r="I111" i="26"/>
  <c r="L105" i="3" s="1"/>
  <c r="J111" i="26"/>
  <c r="M105" i="3" s="1"/>
  <c r="K111" i="26"/>
  <c r="L111" i="26"/>
  <c r="O105" i="3" s="1"/>
  <c r="M111" i="26"/>
  <c r="P105" i="3" s="1"/>
  <c r="N111" i="26"/>
  <c r="Q105" i="3" s="1"/>
  <c r="O111" i="26"/>
  <c r="R105" i="3" s="1"/>
  <c r="P111" i="26"/>
  <c r="S105" i="3" s="1"/>
  <c r="Q111" i="26"/>
  <c r="T105" i="3" s="1"/>
  <c r="R111" i="26"/>
  <c r="U105" i="3" s="1"/>
  <c r="S111" i="26"/>
  <c r="V105" i="3" s="1"/>
  <c r="T111" i="26"/>
  <c r="W105" i="3" s="1"/>
  <c r="U111" i="26"/>
  <c r="X105" i="3" s="1"/>
  <c r="V111" i="26"/>
  <c r="Y105" i="3" s="1"/>
  <c r="W111" i="26"/>
  <c r="Z105" i="3" s="1"/>
  <c r="I112" i="26"/>
  <c r="L106" i="3" s="1"/>
  <c r="J112" i="26"/>
  <c r="M106" i="3" s="1"/>
  <c r="K112" i="26"/>
  <c r="N106" i="3" s="1"/>
  <c r="L112" i="26"/>
  <c r="O106" i="3" s="1"/>
  <c r="M112" i="26"/>
  <c r="P106" i="3" s="1"/>
  <c r="N112" i="26"/>
  <c r="Q106" i="3" s="1"/>
  <c r="O112" i="26"/>
  <c r="R106" i="3" s="1"/>
  <c r="P112" i="26"/>
  <c r="S106" i="3" s="1"/>
  <c r="Q112" i="26"/>
  <c r="T106" i="3" s="1"/>
  <c r="R112" i="26"/>
  <c r="U106" i="3" s="1"/>
  <c r="S112" i="26"/>
  <c r="V106" i="3" s="1"/>
  <c r="T112" i="26"/>
  <c r="W106" i="3" s="1"/>
  <c r="U112" i="26"/>
  <c r="X106" i="3" s="1"/>
  <c r="V112" i="26"/>
  <c r="Y106" i="3" s="1"/>
  <c r="W112" i="26"/>
  <c r="Z106" i="3" s="1"/>
  <c r="I113" i="26"/>
  <c r="L107" i="3" s="1"/>
  <c r="J113" i="26"/>
  <c r="M107" i="3" s="1"/>
  <c r="K113" i="26"/>
  <c r="N107" i="3" s="1"/>
  <c r="L113" i="26"/>
  <c r="O107" i="3" s="1"/>
  <c r="M113" i="26"/>
  <c r="P107" i="3" s="1"/>
  <c r="N113" i="26"/>
  <c r="Q107" i="3" s="1"/>
  <c r="O113" i="26"/>
  <c r="R107" i="3" s="1"/>
  <c r="P113" i="26"/>
  <c r="S107" i="3" s="1"/>
  <c r="Q113" i="26"/>
  <c r="T107" i="3" s="1"/>
  <c r="R113" i="26"/>
  <c r="U107" i="3" s="1"/>
  <c r="S113" i="26"/>
  <c r="V107" i="3" s="1"/>
  <c r="T113" i="26"/>
  <c r="W107" i="3" s="1"/>
  <c r="U113" i="26"/>
  <c r="X107" i="3" s="1"/>
  <c r="V113" i="26"/>
  <c r="Y107" i="3" s="1"/>
  <c r="W113" i="26"/>
  <c r="Z107" i="3" s="1"/>
  <c r="I114" i="26"/>
  <c r="L108" i="3" s="1"/>
  <c r="J114" i="26"/>
  <c r="M108" i="3" s="1"/>
  <c r="K114" i="26"/>
  <c r="N108" i="3" s="1"/>
  <c r="L114" i="26"/>
  <c r="O108" i="3" s="1"/>
  <c r="M114" i="26"/>
  <c r="P108" i="3" s="1"/>
  <c r="N114" i="26"/>
  <c r="Q108" i="3" s="1"/>
  <c r="O114" i="26"/>
  <c r="R108" i="3" s="1"/>
  <c r="P114" i="26"/>
  <c r="S108" i="3" s="1"/>
  <c r="Q114" i="26"/>
  <c r="T108" i="3" s="1"/>
  <c r="R114" i="26"/>
  <c r="U108" i="3" s="1"/>
  <c r="S114" i="26"/>
  <c r="V108" i="3" s="1"/>
  <c r="T114" i="26"/>
  <c r="W108" i="3" s="1"/>
  <c r="U114" i="26"/>
  <c r="X108" i="3" s="1"/>
  <c r="V114" i="26"/>
  <c r="Y108" i="3" s="1"/>
  <c r="W114" i="26"/>
  <c r="Z108" i="3" s="1"/>
  <c r="I115" i="26"/>
  <c r="L109" i="3" s="1"/>
  <c r="J115" i="26"/>
  <c r="M109" i="3" s="1"/>
  <c r="K115" i="26"/>
  <c r="N109" i="3" s="1"/>
  <c r="L115" i="26"/>
  <c r="O109" i="3" s="1"/>
  <c r="M115" i="26"/>
  <c r="P109" i="3" s="1"/>
  <c r="N115" i="26"/>
  <c r="Q109" i="3" s="1"/>
  <c r="O115" i="26"/>
  <c r="R109" i="3" s="1"/>
  <c r="P115" i="26"/>
  <c r="S109" i="3" s="1"/>
  <c r="Q115" i="26"/>
  <c r="T109" i="3" s="1"/>
  <c r="R115" i="26"/>
  <c r="U109" i="3" s="1"/>
  <c r="S115" i="26"/>
  <c r="V109" i="3" s="1"/>
  <c r="T115" i="26"/>
  <c r="W109" i="3" s="1"/>
  <c r="U115" i="26"/>
  <c r="X109" i="3" s="1"/>
  <c r="V115" i="26"/>
  <c r="Y109" i="3" s="1"/>
  <c r="W115" i="26"/>
  <c r="Z109" i="3" s="1"/>
  <c r="I116" i="26"/>
  <c r="L110" i="3" s="1"/>
  <c r="J116" i="26"/>
  <c r="M110" i="3" s="1"/>
  <c r="K116" i="26"/>
  <c r="N110" i="3" s="1"/>
  <c r="L116" i="26"/>
  <c r="O110" i="3" s="1"/>
  <c r="M116" i="26"/>
  <c r="P110" i="3" s="1"/>
  <c r="N116" i="26"/>
  <c r="Q110" i="3" s="1"/>
  <c r="O116" i="26"/>
  <c r="R110" i="3" s="1"/>
  <c r="P116" i="26"/>
  <c r="S110" i="3" s="1"/>
  <c r="Q116" i="26"/>
  <c r="T110" i="3" s="1"/>
  <c r="R116" i="26"/>
  <c r="U110" i="3" s="1"/>
  <c r="S116" i="26"/>
  <c r="V110" i="3" s="1"/>
  <c r="T116" i="26"/>
  <c r="W110" i="3" s="1"/>
  <c r="U116" i="26"/>
  <c r="X110" i="3" s="1"/>
  <c r="V116" i="26"/>
  <c r="Y110" i="3" s="1"/>
  <c r="W116" i="26"/>
  <c r="Z110" i="3" s="1"/>
  <c r="I117" i="26"/>
  <c r="L111" i="3" s="1"/>
  <c r="J117" i="26"/>
  <c r="M111" i="3" s="1"/>
  <c r="K117" i="26"/>
  <c r="N111" i="3" s="1"/>
  <c r="L117" i="26"/>
  <c r="O111" i="3" s="1"/>
  <c r="M117" i="26"/>
  <c r="P111" i="3" s="1"/>
  <c r="N117" i="26"/>
  <c r="Q111" i="3" s="1"/>
  <c r="O117" i="26"/>
  <c r="R111" i="3" s="1"/>
  <c r="P117" i="26"/>
  <c r="Q117" i="26"/>
  <c r="T111" i="3" s="1"/>
  <c r="R117" i="26"/>
  <c r="U111" i="3" s="1"/>
  <c r="S117" i="26"/>
  <c r="V111" i="3" s="1"/>
  <c r="T117" i="26"/>
  <c r="W111" i="3" s="1"/>
  <c r="U117" i="26"/>
  <c r="X111" i="3" s="1"/>
  <c r="V117" i="26"/>
  <c r="Y111" i="3" s="1"/>
  <c r="W117" i="26"/>
  <c r="Z111" i="3" s="1"/>
  <c r="I118" i="26"/>
  <c r="L112" i="3" s="1"/>
  <c r="J118" i="26"/>
  <c r="M112" i="3" s="1"/>
  <c r="K118" i="26"/>
  <c r="N112" i="3" s="1"/>
  <c r="L118" i="26"/>
  <c r="O112" i="3" s="1"/>
  <c r="M118" i="26"/>
  <c r="P112" i="3" s="1"/>
  <c r="N118" i="26"/>
  <c r="Q112" i="3" s="1"/>
  <c r="O118" i="26"/>
  <c r="R112" i="3" s="1"/>
  <c r="P118" i="26"/>
  <c r="S112" i="3" s="1"/>
  <c r="Q118" i="26"/>
  <c r="T112" i="3" s="1"/>
  <c r="R118" i="26"/>
  <c r="U112" i="3" s="1"/>
  <c r="S118" i="26"/>
  <c r="V112" i="3" s="1"/>
  <c r="T118" i="26"/>
  <c r="W112" i="3" s="1"/>
  <c r="U118" i="26"/>
  <c r="X112" i="3" s="1"/>
  <c r="V118" i="26"/>
  <c r="Y112" i="3" s="1"/>
  <c r="W118" i="26"/>
  <c r="Z112" i="3" s="1"/>
  <c r="I119" i="26"/>
  <c r="L113" i="3" s="1"/>
  <c r="J119" i="26"/>
  <c r="M113" i="3" s="1"/>
  <c r="K119" i="26"/>
  <c r="N113" i="3" s="1"/>
  <c r="L119" i="26"/>
  <c r="O113" i="3" s="1"/>
  <c r="M119" i="26"/>
  <c r="P113" i="3" s="1"/>
  <c r="N119" i="26"/>
  <c r="Q113" i="3" s="1"/>
  <c r="O119" i="26"/>
  <c r="R113" i="3" s="1"/>
  <c r="P119" i="26"/>
  <c r="S113" i="3" s="1"/>
  <c r="Q119" i="26"/>
  <c r="T113" i="3" s="1"/>
  <c r="R119" i="26"/>
  <c r="U113" i="3" s="1"/>
  <c r="S119" i="26"/>
  <c r="V113" i="3" s="1"/>
  <c r="T119" i="26"/>
  <c r="W113" i="3" s="1"/>
  <c r="U119" i="26"/>
  <c r="X113" i="3" s="1"/>
  <c r="V119" i="26"/>
  <c r="Y113" i="3" s="1"/>
  <c r="W119" i="26"/>
  <c r="Z113" i="3" s="1"/>
  <c r="I120" i="26"/>
  <c r="L114" i="3" s="1"/>
  <c r="J120" i="26"/>
  <c r="M114" i="3" s="1"/>
  <c r="K120" i="26"/>
  <c r="N114" i="3" s="1"/>
  <c r="L120" i="26"/>
  <c r="O114" i="3" s="1"/>
  <c r="M120" i="26"/>
  <c r="P114" i="3" s="1"/>
  <c r="N120" i="26"/>
  <c r="Q114" i="3" s="1"/>
  <c r="O120" i="26"/>
  <c r="R114" i="3" s="1"/>
  <c r="P120" i="26"/>
  <c r="S114" i="3" s="1"/>
  <c r="Q120" i="26"/>
  <c r="T114" i="3" s="1"/>
  <c r="R120" i="26"/>
  <c r="U114" i="3" s="1"/>
  <c r="S120" i="26"/>
  <c r="V114" i="3" s="1"/>
  <c r="T120" i="26"/>
  <c r="W114" i="3" s="1"/>
  <c r="U120" i="26"/>
  <c r="X114" i="3" s="1"/>
  <c r="V120" i="26"/>
  <c r="Y114" i="3" s="1"/>
  <c r="W120" i="26"/>
  <c r="Z114" i="3" s="1"/>
  <c r="I123" i="26"/>
  <c r="L117" i="3" s="1"/>
  <c r="J123" i="26"/>
  <c r="M117" i="3" s="1"/>
  <c r="K123" i="26"/>
  <c r="N117" i="3" s="1"/>
  <c r="L123" i="26"/>
  <c r="O117" i="3" s="1"/>
  <c r="M123" i="26"/>
  <c r="P117" i="3" s="1"/>
  <c r="N123" i="26"/>
  <c r="Q117" i="3" s="1"/>
  <c r="O123" i="26"/>
  <c r="R117" i="3" s="1"/>
  <c r="P123" i="26"/>
  <c r="S117" i="3" s="1"/>
  <c r="Q123" i="26"/>
  <c r="T117" i="3" s="1"/>
  <c r="R123" i="26"/>
  <c r="U117" i="3" s="1"/>
  <c r="S123" i="26"/>
  <c r="V117" i="3" s="1"/>
  <c r="T123" i="26"/>
  <c r="W117" i="3" s="1"/>
  <c r="U123" i="26"/>
  <c r="X117" i="3" s="1"/>
  <c r="V123" i="26"/>
  <c r="Y117" i="3" s="1"/>
  <c r="W123" i="26"/>
  <c r="Z117" i="3" s="1"/>
  <c r="I124" i="26"/>
  <c r="L118" i="3" s="1"/>
  <c r="J124" i="26"/>
  <c r="M118" i="3" s="1"/>
  <c r="K124" i="26"/>
  <c r="N118" i="3" s="1"/>
  <c r="L124" i="26"/>
  <c r="O118" i="3" s="1"/>
  <c r="M124" i="26"/>
  <c r="P118" i="3" s="1"/>
  <c r="N124" i="26"/>
  <c r="Q118" i="3" s="1"/>
  <c r="O124" i="26"/>
  <c r="R118" i="3" s="1"/>
  <c r="P124" i="26"/>
  <c r="S118" i="3" s="1"/>
  <c r="Q124" i="26"/>
  <c r="T118" i="3" s="1"/>
  <c r="R124" i="26"/>
  <c r="U118" i="3" s="1"/>
  <c r="S124" i="26"/>
  <c r="V118" i="3" s="1"/>
  <c r="T124" i="26"/>
  <c r="W118" i="3" s="1"/>
  <c r="U124" i="26"/>
  <c r="X118" i="3" s="1"/>
  <c r="V124" i="26"/>
  <c r="Y118" i="3" s="1"/>
  <c r="W124" i="26"/>
  <c r="Z118" i="3" s="1"/>
  <c r="I125" i="26"/>
  <c r="J125" i="26"/>
  <c r="M119" i="3" s="1"/>
  <c r="K125" i="26"/>
  <c r="N119" i="3" s="1"/>
  <c r="L125" i="26"/>
  <c r="O119" i="3" s="1"/>
  <c r="M125" i="26"/>
  <c r="P119" i="3" s="1"/>
  <c r="N125" i="26"/>
  <c r="Q119" i="3" s="1"/>
  <c r="O125" i="26"/>
  <c r="R119" i="3" s="1"/>
  <c r="P125" i="26"/>
  <c r="S119" i="3" s="1"/>
  <c r="Q125" i="26"/>
  <c r="T119" i="3" s="1"/>
  <c r="R125" i="26"/>
  <c r="U119" i="3" s="1"/>
  <c r="S125" i="26"/>
  <c r="V119" i="3" s="1"/>
  <c r="T125" i="26"/>
  <c r="W119" i="3" s="1"/>
  <c r="U125" i="26"/>
  <c r="X119" i="3" s="1"/>
  <c r="V125" i="26"/>
  <c r="Y119" i="3" s="1"/>
  <c r="W125" i="26"/>
  <c r="Z119" i="3" s="1"/>
  <c r="I126" i="26"/>
  <c r="L120" i="3" s="1"/>
  <c r="J126" i="26"/>
  <c r="M120" i="3" s="1"/>
  <c r="K126" i="26"/>
  <c r="N120" i="3" s="1"/>
  <c r="L126" i="26"/>
  <c r="O120" i="3" s="1"/>
  <c r="M126" i="26"/>
  <c r="P120" i="3" s="1"/>
  <c r="N126" i="26"/>
  <c r="O126" i="26"/>
  <c r="R120" i="3" s="1"/>
  <c r="P126" i="26"/>
  <c r="S120" i="3" s="1"/>
  <c r="Q126" i="26"/>
  <c r="T120" i="3" s="1"/>
  <c r="R126" i="26"/>
  <c r="U120" i="3" s="1"/>
  <c r="S126" i="26"/>
  <c r="V120" i="3" s="1"/>
  <c r="T126" i="26"/>
  <c r="W120" i="3" s="1"/>
  <c r="U126" i="26"/>
  <c r="X120" i="3" s="1"/>
  <c r="V126" i="26"/>
  <c r="Y120" i="3" s="1"/>
  <c r="W126" i="26"/>
  <c r="Z120" i="3" s="1"/>
  <c r="I127" i="26"/>
  <c r="L121" i="3" s="1"/>
  <c r="J127" i="26"/>
  <c r="M121" i="3" s="1"/>
  <c r="K127" i="26"/>
  <c r="N121" i="3" s="1"/>
  <c r="L127" i="26"/>
  <c r="O121" i="3" s="1"/>
  <c r="M127" i="26"/>
  <c r="P121" i="3" s="1"/>
  <c r="N127" i="26"/>
  <c r="Q121" i="3" s="1"/>
  <c r="O127" i="26"/>
  <c r="R121" i="3" s="1"/>
  <c r="P127" i="26"/>
  <c r="Q127" i="26"/>
  <c r="T121" i="3" s="1"/>
  <c r="R127" i="26"/>
  <c r="U121" i="3" s="1"/>
  <c r="S127" i="26"/>
  <c r="V121" i="3" s="1"/>
  <c r="T127" i="26"/>
  <c r="W121" i="3" s="1"/>
  <c r="U127" i="26"/>
  <c r="X121" i="3" s="1"/>
  <c r="V127" i="26"/>
  <c r="Y121" i="3" s="1"/>
  <c r="W127" i="26"/>
  <c r="Z121" i="3" s="1"/>
  <c r="I128" i="26"/>
  <c r="L122" i="3" s="1"/>
  <c r="J128" i="26"/>
  <c r="M122" i="3" s="1"/>
  <c r="K128" i="26"/>
  <c r="N122" i="3" s="1"/>
  <c r="L128" i="26"/>
  <c r="O122" i="3" s="1"/>
  <c r="M128" i="26"/>
  <c r="P122" i="3" s="1"/>
  <c r="N128" i="26"/>
  <c r="Q122" i="3" s="1"/>
  <c r="O128" i="26"/>
  <c r="R122" i="3" s="1"/>
  <c r="P128" i="26"/>
  <c r="S122" i="3" s="1"/>
  <c r="Q128" i="26"/>
  <c r="T122" i="3" s="1"/>
  <c r="R128" i="26"/>
  <c r="U122" i="3" s="1"/>
  <c r="S128" i="26"/>
  <c r="V122" i="3" s="1"/>
  <c r="T128" i="26"/>
  <c r="W122" i="3" s="1"/>
  <c r="U128" i="26"/>
  <c r="X122" i="3" s="1"/>
  <c r="V128" i="26"/>
  <c r="Y122" i="3" s="1"/>
  <c r="W128" i="26"/>
  <c r="Z122" i="3" s="1"/>
  <c r="I129" i="26"/>
  <c r="L123" i="3" s="1"/>
  <c r="J129" i="26"/>
  <c r="M123" i="3" s="1"/>
  <c r="K129" i="26"/>
  <c r="N123" i="3" s="1"/>
  <c r="L129" i="26"/>
  <c r="O123" i="3" s="1"/>
  <c r="M129" i="26"/>
  <c r="P123" i="3" s="1"/>
  <c r="N129" i="26"/>
  <c r="Q123" i="3" s="1"/>
  <c r="O129" i="26"/>
  <c r="R123" i="3" s="1"/>
  <c r="P129" i="26"/>
  <c r="S123" i="3" s="1"/>
  <c r="Q129" i="26"/>
  <c r="T123" i="3" s="1"/>
  <c r="R129" i="26"/>
  <c r="U123" i="3" s="1"/>
  <c r="S129" i="26"/>
  <c r="V123" i="3" s="1"/>
  <c r="T129" i="26"/>
  <c r="W123" i="3" s="1"/>
  <c r="U129" i="26"/>
  <c r="X123" i="3" s="1"/>
  <c r="V129" i="26"/>
  <c r="Y123" i="3" s="1"/>
  <c r="W129" i="26"/>
  <c r="Z123" i="3" s="1"/>
  <c r="I130" i="26"/>
  <c r="L124" i="3" s="1"/>
  <c r="J130" i="26"/>
  <c r="K130" i="26"/>
  <c r="N124" i="3" s="1"/>
  <c r="L130" i="26"/>
  <c r="O124" i="3" s="1"/>
  <c r="M130" i="26"/>
  <c r="P124" i="3" s="1"/>
  <c r="N130" i="26"/>
  <c r="Q124" i="3" s="1"/>
  <c r="O130" i="26"/>
  <c r="R124" i="3" s="1"/>
  <c r="P130" i="26"/>
  <c r="S124" i="3" s="1"/>
  <c r="Q130" i="26"/>
  <c r="T124" i="3" s="1"/>
  <c r="R130" i="26"/>
  <c r="U124" i="3" s="1"/>
  <c r="S130" i="26"/>
  <c r="V124" i="3" s="1"/>
  <c r="T130" i="26"/>
  <c r="W124" i="3" s="1"/>
  <c r="U130" i="26"/>
  <c r="X124" i="3" s="1"/>
  <c r="V130" i="26"/>
  <c r="Y124" i="3" s="1"/>
  <c r="W130" i="26"/>
  <c r="Z124" i="3" s="1"/>
  <c r="I131" i="26"/>
  <c r="L125" i="3" s="1"/>
  <c r="J131" i="26"/>
  <c r="M125" i="3" s="1"/>
  <c r="K131" i="26"/>
  <c r="N125" i="3" s="1"/>
  <c r="L131" i="26"/>
  <c r="O125" i="3" s="1"/>
  <c r="M131" i="26"/>
  <c r="P125" i="3" s="1"/>
  <c r="N131" i="26"/>
  <c r="Q125" i="3" s="1"/>
  <c r="O131" i="26"/>
  <c r="R125" i="3" s="1"/>
  <c r="P131" i="26"/>
  <c r="S125" i="3" s="1"/>
  <c r="Q131" i="26"/>
  <c r="T125" i="3" s="1"/>
  <c r="R131" i="26"/>
  <c r="U125" i="3" s="1"/>
  <c r="S131" i="26"/>
  <c r="V125" i="3" s="1"/>
  <c r="T131" i="26"/>
  <c r="W125" i="3" s="1"/>
  <c r="U131" i="26"/>
  <c r="X125" i="3" s="1"/>
  <c r="V131" i="26"/>
  <c r="Y125" i="3" s="1"/>
  <c r="W131" i="26"/>
  <c r="Z125" i="3" s="1"/>
  <c r="I132" i="26"/>
  <c r="L126" i="3" s="1"/>
  <c r="J132" i="26"/>
  <c r="M126" i="3" s="1"/>
  <c r="K132" i="26"/>
  <c r="N126" i="3" s="1"/>
  <c r="L132" i="26"/>
  <c r="M132" i="26"/>
  <c r="P126" i="3" s="1"/>
  <c r="N132" i="26"/>
  <c r="Q126" i="3" s="1"/>
  <c r="O132" i="26"/>
  <c r="R126" i="3" s="1"/>
  <c r="P132" i="26"/>
  <c r="S126" i="3" s="1"/>
  <c r="Q132" i="26"/>
  <c r="T126" i="3" s="1"/>
  <c r="R132" i="26"/>
  <c r="U126" i="3" s="1"/>
  <c r="S132" i="26"/>
  <c r="V126" i="3" s="1"/>
  <c r="T132" i="26"/>
  <c r="W126" i="3" s="1"/>
  <c r="U132" i="26"/>
  <c r="X126" i="3" s="1"/>
  <c r="V132" i="26"/>
  <c r="Y126" i="3" s="1"/>
  <c r="W132" i="26"/>
  <c r="Z126" i="3" s="1"/>
  <c r="I133" i="26"/>
  <c r="L127" i="3" s="1"/>
  <c r="J133" i="26"/>
  <c r="M127" i="3" s="1"/>
  <c r="K133" i="26"/>
  <c r="N127" i="3" s="1"/>
  <c r="L133" i="26"/>
  <c r="O127" i="3" s="1"/>
  <c r="M133" i="26"/>
  <c r="P127" i="3" s="1"/>
  <c r="N133" i="26"/>
  <c r="Q127" i="3" s="1"/>
  <c r="O133" i="26"/>
  <c r="R127" i="3" s="1"/>
  <c r="P133" i="26"/>
  <c r="S127" i="3" s="1"/>
  <c r="Q133" i="26"/>
  <c r="T127" i="3" s="1"/>
  <c r="R133" i="26"/>
  <c r="U127" i="3" s="1"/>
  <c r="S133" i="26"/>
  <c r="V127" i="3" s="1"/>
  <c r="T133" i="26"/>
  <c r="W127" i="3" s="1"/>
  <c r="U133" i="26"/>
  <c r="X127" i="3" s="1"/>
  <c r="V133" i="26"/>
  <c r="Y127" i="3" s="1"/>
  <c r="W133" i="26"/>
  <c r="Z127" i="3" s="1"/>
  <c r="I134" i="26"/>
  <c r="L128" i="3" s="1"/>
  <c r="J134" i="26"/>
  <c r="K134" i="26"/>
  <c r="N128" i="3" s="1"/>
  <c r="L134" i="26"/>
  <c r="O128" i="3" s="1"/>
  <c r="M134" i="26"/>
  <c r="P128" i="3" s="1"/>
  <c r="N134" i="26"/>
  <c r="Q128" i="3" s="1"/>
  <c r="O134" i="26"/>
  <c r="R128" i="3" s="1"/>
  <c r="P134" i="26"/>
  <c r="S128" i="3" s="1"/>
  <c r="Q134" i="26"/>
  <c r="T128" i="3" s="1"/>
  <c r="R134" i="26"/>
  <c r="U128" i="3" s="1"/>
  <c r="S134" i="26"/>
  <c r="V128" i="3" s="1"/>
  <c r="T134" i="26"/>
  <c r="W128" i="3" s="1"/>
  <c r="U134" i="26"/>
  <c r="X128" i="3" s="1"/>
  <c r="V134" i="26"/>
  <c r="Y128" i="3" s="1"/>
  <c r="W134" i="26"/>
  <c r="Z128" i="3" s="1"/>
  <c r="I135" i="26"/>
  <c r="L129" i="3" s="1"/>
  <c r="J135" i="26"/>
  <c r="M129" i="3" s="1"/>
  <c r="K135" i="26"/>
  <c r="N129" i="3" s="1"/>
  <c r="L135" i="26"/>
  <c r="O129" i="3" s="1"/>
  <c r="M135" i="26"/>
  <c r="P129" i="3" s="1"/>
  <c r="N135" i="26"/>
  <c r="Q129" i="3" s="1"/>
  <c r="O135" i="26"/>
  <c r="R129" i="3" s="1"/>
  <c r="P135" i="26"/>
  <c r="Q135" i="26"/>
  <c r="T129" i="3" s="1"/>
  <c r="R135" i="26"/>
  <c r="U129" i="3" s="1"/>
  <c r="S135" i="26"/>
  <c r="V129" i="3" s="1"/>
  <c r="T135" i="26"/>
  <c r="W129" i="3" s="1"/>
  <c r="U135" i="26"/>
  <c r="X129" i="3" s="1"/>
  <c r="V135" i="26"/>
  <c r="Y129" i="3" s="1"/>
  <c r="W135" i="26"/>
  <c r="Z129" i="3" s="1"/>
  <c r="I136" i="26"/>
  <c r="L130" i="3" s="1"/>
  <c r="J136" i="26"/>
  <c r="M130" i="3" s="1"/>
  <c r="K136" i="26"/>
  <c r="N130" i="3" s="1"/>
  <c r="L136" i="26"/>
  <c r="O130" i="3" s="1"/>
  <c r="M136" i="26"/>
  <c r="P130" i="3" s="1"/>
  <c r="N136" i="26"/>
  <c r="Q130" i="3" s="1"/>
  <c r="O136" i="26"/>
  <c r="R130" i="3" s="1"/>
  <c r="P136" i="26"/>
  <c r="S130" i="3" s="1"/>
  <c r="Q136" i="26"/>
  <c r="T130" i="3" s="1"/>
  <c r="R136" i="26"/>
  <c r="U130" i="3" s="1"/>
  <c r="S136" i="26"/>
  <c r="V130" i="3" s="1"/>
  <c r="T136" i="26"/>
  <c r="W130" i="3" s="1"/>
  <c r="U136" i="26"/>
  <c r="X130" i="3" s="1"/>
  <c r="V136" i="26"/>
  <c r="Y130" i="3" s="1"/>
  <c r="W136" i="26"/>
  <c r="Z130" i="3" s="1"/>
  <c r="I137" i="26"/>
  <c r="L131" i="3" s="1"/>
  <c r="J137" i="26"/>
  <c r="M131" i="3" s="1"/>
  <c r="K137" i="26"/>
  <c r="N131" i="3" s="1"/>
  <c r="L137" i="26"/>
  <c r="O131" i="3" s="1"/>
  <c r="M137" i="26"/>
  <c r="P131" i="3" s="1"/>
  <c r="N137" i="26"/>
  <c r="Q131" i="3" s="1"/>
  <c r="O137" i="26"/>
  <c r="R131" i="3" s="1"/>
  <c r="P137" i="26"/>
  <c r="S131" i="3" s="1"/>
  <c r="Q137" i="26"/>
  <c r="T131" i="3" s="1"/>
  <c r="R137" i="26"/>
  <c r="U131" i="3" s="1"/>
  <c r="S137" i="26"/>
  <c r="V131" i="3" s="1"/>
  <c r="T137" i="26"/>
  <c r="W131" i="3" s="1"/>
  <c r="U137" i="26"/>
  <c r="X131" i="3" s="1"/>
  <c r="V137" i="26"/>
  <c r="Y131" i="3" s="1"/>
  <c r="W137" i="26"/>
  <c r="Z131" i="3" s="1"/>
  <c r="I138" i="26"/>
  <c r="L132" i="3" s="1"/>
  <c r="J138" i="26"/>
  <c r="M132" i="3" s="1"/>
  <c r="K138" i="26"/>
  <c r="N132" i="3" s="1"/>
  <c r="L138" i="26"/>
  <c r="O132" i="3" s="1"/>
  <c r="M138" i="26"/>
  <c r="P132" i="3" s="1"/>
  <c r="N138" i="26"/>
  <c r="Q132" i="3" s="1"/>
  <c r="O138" i="26"/>
  <c r="R132" i="3" s="1"/>
  <c r="P138" i="26"/>
  <c r="S132" i="3" s="1"/>
  <c r="Q138" i="26"/>
  <c r="T132" i="3" s="1"/>
  <c r="R138" i="26"/>
  <c r="U132" i="3" s="1"/>
  <c r="S138" i="26"/>
  <c r="V132" i="3" s="1"/>
  <c r="T138" i="26"/>
  <c r="W132" i="3" s="1"/>
  <c r="U138" i="26"/>
  <c r="X132" i="3" s="1"/>
  <c r="V138" i="26"/>
  <c r="Y132" i="3" s="1"/>
  <c r="W138" i="26"/>
  <c r="Z132" i="3" s="1"/>
  <c r="I139" i="26"/>
  <c r="L133" i="3" s="1"/>
  <c r="J139" i="26"/>
  <c r="M133" i="3" s="1"/>
  <c r="K139" i="26"/>
  <c r="N133" i="3" s="1"/>
  <c r="L139" i="26"/>
  <c r="O133" i="3" s="1"/>
  <c r="M139" i="26"/>
  <c r="P133" i="3" s="1"/>
  <c r="N139" i="26"/>
  <c r="Q133" i="3" s="1"/>
  <c r="O139" i="26"/>
  <c r="R133" i="3" s="1"/>
  <c r="P139" i="26"/>
  <c r="S133" i="3" s="1"/>
  <c r="Q139" i="26"/>
  <c r="T133" i="3" s="1"/>
  <c r="R139" i="26"/>
  <c r="U133" i="3" s="1"/>
  <c r="S139" i="26"/>
  <c r="V133" i="3" s="1"/>
  <c r="T139" i="26"/>
  <c r="W133" i="3" s="1"/>
  <c r="U139" i="26"/>
  <c r="X133" i="3" s="1"/>
  <c r="V139" i="26"/>
  <c r="Y133" i="3" s="1"/>
  <c r="W139" i="26"/>
  <c r="Z133" i="3" s="1"/>
  <c r="I140" i="26"/>
  <c r="L134" i="3" s="1"/>
  <c r="J140" i="26"/>
  <c r="M134" i="3" s="1"/>
  <c r="K140" i="26"/>
  <c r="N134" i="3" s="1"/>
  <c r="L140" i="26"/>
  <c r="O134" i="3" s="1"/>
  <c r="M140" i="26"/>
  <c r="P134" i="3" s="1"/>
  <c r="N140" i="26"/>
  <c r="Q134" i="3" s="1"/>
  <c r="O140" i="26"/>
  <c r="R134" i="3" s="1"/>
  <c r="P140" i="26"/>
  <c r="S134" i="3" s="1"/>
  <c r="Q140" i="26"/>
  <c r="T134" i="3" s="1"/>
  <c r="R140" i="26"/>
  <c r="U134" i="3" s="1"/>
  <c r="S140" i="26"/>
  <c r="V134" i="3" s="1"/>
  <c r="T140" i="26"/>
  <c r="W134" i="3" s="1"/>
  <c r="U140" i="26"/>
  <c r="X134" i="3" s="1"/>
  <c r="V140" i="26"/>
  <c r="Y134" i="3" s="1"/>
  <c r="W140" i="26"/>
  <c r="Z134" i="3" s="1"/>
  <c r="I141" i="26"/>
  <c r="L135" i="3" s="1"/>
  <c r="J141" i="26"/>
  <c r="M135" i="3" s="1"/>
  <c r="K141" i="26"/>
  <c r="N135" i="3" s="1"/>
  <c r="L141" i="26"/>
  <c r="O135" i="3" s="1"/>
  <c r="M141" i="26"/>
  <c r="P135" i="3" s="1"/>
  <c r="N141" i="26"/>
  <c r="Q135" i="3" s="1"/>
  <c r="O141" i="26"/>
  <c r="R135" i="3" s="1"/>
  <c r="P141" i="26"/>
  <c r="S135" i="3" s="1"/>
  <c r="Q141" i="26"/>
  <c r="T135" i="3" s="1"/>
  <c r="R141" i="26"/>
  <c r="U135" i="3" s="1"/>
  <c r="S141" i="26"/>
  <c r="V135" i="3" s="1"/>
  <c r="T141" i="26"/>
  <c r="W135" i="3" s="1"/>
  <c r="U141" i="26"/>
  <c r="X135" i="3" s="1"/>
  <c r="V141" i="26"/>
  <c r="Y135" i="3" s="1"/>
  <c r="W141" i="26"/>
  <c r="Z135" i="3" s="1"/>
  <c r="I142" i="26"/>
  <c r="L136" i="3" s="1"/>
  <c r="J142" i="26"/>
  <c r="M136" i="3" s="1"/>
  <c r="K142" i="26"/>
  <c r="N136" i="3" s="1"/>
  <c r="L142" i="26"/>
  <c r="O136" i="3" s="1"/>
  <c r="M142" i="26"/>
  <c r="P136" i="3" s="1"/>
  <c r="N142" i="26"/>
  <c r="Q136" i="3" s="1"/>
  <c r="O142" i="26"/>
  <c r="R136" i="3" s="1"/>
  <c r="P142" i="26"/>
  <c r="S136" i="3" s="1"/>
  <c r="Q142" i="26"/>
  <c r="T136" i="3" s="1"/>
  <c r="R142" i="26"/>
  <c r="U136" i="3" s="1"/>
  <c r="S142" i="26"/>
  <c r="V136" i="3" s="1"/>
  <c r="T142" i="26"/>
  <c r="W136" i="3" s="1"/>
  <c r="U142" i="26"/>
  <c r="X136" i="3" s="1"/>
  <c r="V142" i="26"/>
  <c r="Y136" i="3" s="1"/>
  <c r="W142" i="26"/>
  <c r="Z136" i="3" s="1"/>
  <c r="I143" i="26"/>
  <c r="L137" i="3" s="1"/>
  <c r="J143" i="26"/>
  <c r="M137" i="3" s="1"/>
  <c r="K143" i="26"/>
  <c r="N137" i="3" s="1"/>
  <c r="L143" i="26"/>
  <c r="O137" i="3" s="1"/>
  <c r="M143" i="26"/>
  <c r="P137" i="3" s="1"/>
  <c r="N143" i="26"/>
  <c r="Q137" i="3" s="1"/>
  <c r="O143" i="26"/>
  <c r="R137" i="3" s="1"/>
  <c r="P143" i="26"/>
  <c r="S137" i="3" s="1"/>
  <c r="Q143" i="26"/>
  <c r="T137" i="3" s="1"/>
  <c r="R143" i="26"/>
  <c r="U137" i="3" s="1"/>
  <c r="S143" i="26"/>
  <c r="V137" i="3" s="1"/>
  <c r="T143" i="26"/>
  <c r="W137" i="3" s="1"/>
  <c r="U143" i="26"/>
  <c r="X137" i="3" s="1"/>
  <c r="V143" i="26"/>
  <c r="Y137" i="3" s="1"/>
  <c r="W143" i="26"/>
  <c r="Z137" i="3" s="1"/>
  <c r="I144" i="26"/>
  <c r="L138" i="3" s="1"/>
  <c r="J144" i="26"/>
  <c r="M138" i="3" s="1"/>
  <c r="K144" i="26"/>
  <c r="N138" i="3" s="1"/>
  <c r="L144" i="26"/>
  <c r="O138" i="3" s="1"/>
  <c r="M144" i="26"/>
  <c r="P138" i="3" s="1"/>
  <c r="N144" i="26"/>
  <c r="Q138" i="3" s="1"/>
  <c r="O144" i="26"/>
  <c r="R138" i="3" s="1"/>
  <c r="P144" i="26"/>
  <c r="Q144" i="26"/>
  <c r="T138" i="3" s="1"/>
  <c r="R144" i="26"/>
  <c r="U138" i="3" s="1"/>
  <c r="S144" i="26"/>
  <c r="V138" i="3" s="1"/>
  <c r="T144" i="26"/>
  <c r="W138" i="3" s="1"/>
  <c r="U144" i="26"/>
  <c r="V144" i="26"/>
  <c r="Y138" i="3" s="1"/>
  <c r="W144" i="26"/>
  <c r="Z138" i="3" s="1"/>
  <c r="I145" i="26"/>
  <c r="J145" i="26"/>
  <c r="M139" i="3" s="1"/>
  <c r="K145" i="26"/>
  <c r="N139" i="3" s="1"/>
  <c r="L145" i="26"/>
  <c r="O139" i="3" s="1"/>
  <c r="M145" i="26"/>
  <c r="P139" i="3" s="1"/>
  <c r="N145" i="26"/>
  <c r="Q139" i="3" s="1"/>
  <c r="O145" i="26"/>
  <c r="R139" i="3" s="1"/>
  <c r="P145" i="26"/>
  <c r="S139" i="3" s="1"/>
  <c r="Q145" i="26"/>
  <c r="T139" i="3" s="1"/>
  <c r="R145" i="26"/>
  <c r="U139" i="3" s="1"/>
  <c r="S145" i="26"/>
  <c r="V139" i="3" s="1"/>
  <c r="T145" i="26"/>
  <c r="W139" i="3" s="1"/>
  <c r="U145" i="26"/>
  <c r="X139" i="3" s="1"/>
  <c r="V145" i="26"/>
  <c r="Y139" i="3" s="1"/>
  <c r="W145" i="26"/>
  <c r="Z139" i="3" s="1"/>
  <c r="I146" i="26"/>
  <c r="L140" i="3" s="1"/>
  <c r="J146" i="26"/>
  <c r="M140" i="3" s="1"/>
  <c r="K146" i="26"/>
  <c r="N140" i="3" s="1"/>
  <c r="L146" i="26"/>
  <c r="O140" i="3" s="1"/>
  <c r="M146" i="26"/>
  <c r="P140" i="3" s="1"/>
  <c r="N146" i="26"/>
  <c r="Q140" i="3" s="1"/>
  <c r="O146" i="26"/>
  <c r="R140" i="3" s="1"/>
  <c r="P146" i="26"/>
  <c r="S140" i="3" s="1"/>
  <c r="Q146" i="26"/>
  <c r="T140" i="3" s="1"/>
  <c r="R146" i="26"/>
  <c r="U140" i="3" s="1"/>
  <c r="S146" i="26"/>
  <c r="V140" i="3" s="1"/>
  <c r="T146" i="26"/>
  <c r="W140" i="3" s="1"/>
  <c r="U146" i="26"/>
  <c r="X140" i="3" s="1"/>
  <c r="V146" i="26"/>
  <c r="Y140" i="3" s="1"/>
  <c r="W146" i="26"/>
  <c r="Z140" i="3" s="1"/>
  <c r="C12" i="26"/>
  <c r="I22" i="26"/>
  <c r="L16" i="3" s="1"/>
  <c r="J22" i="26"/>
  <c r="M16" i="3" s="1"/>
  <c r="K22" i="26"/>
  <c r="N16" i="3" s="1"/>
  <c r="L22" i="26"/>
  <c r="O16" i="3" s="1"/>
  <c r="M22" i="26"/>
  <c r="P16" i="3" s="1"/>
  <c r="N22" i="26"/>
  <c r="Q16" i="3" s="1"/>
  <c r="O22" i="26"/>
  <c r="R16" i="3" s="1"/>
  <c r="P22" i="26"/>
  <c r="S16" i="3" s="1"/>
  <c r="Q22" i="26"/>
  <c r="T16" i="3" s="1"/>
  <c r="R22" i="26"/>
  <c r="U16" i="3" s="1"/>
  <c r="S22" i="26"/>
  <c r="V16" i="3" s="1"/>
  <c r="T22" i="26"/>
  <c r="W16" i="3" s="1"/>
  <c r="U22" i="26"/>
  <c r="X16" i="3" s="1"/>
  <c r="V22" i="26"/>
  <c r="Y16" i="3" s="1"/>
  <c r="W22" i="26"/>
  <c r="Z16" i="3" s="1"/>
  <c r="I26" i="26"/>
  <c r="L20" i="3" s="1"/>
  <c r="J26" i="26"/>
  <c r="M20" i="3" s="1"/>
  <c r="K26" i="26"/>
  <c r="L26" i="26"/>
  <c r="O20" i="3" s="1"/>
  <c r="M26" i="26"/>
  <c r="P20" i="3" s="1"/>
  <c r="N26" i="26"/>
  <c r="Q20" i="3" s="1"/>
  <c r="O26" i="26"/>
  <c r="R20" i="3" s="1"/>
  <c r="P26" i="26"/>
  <c r="S20" i="3" s="1"/>
  <c r="Q26" i="26"/>
  <c r="T20" i="3" s="1"/>
  <c r="R26" i="26"/>
  <c r="U20" i="3" s="1"/>
  <c r="S26" i="26"/>
  <c r="V20" i="3" s="1"/>
  <c r="T26" i="26"/>
  <c r="W20" i="3" s="1"/>
  <c r="U26" i="26"/>
  <c r="X20" i="3" s="1"/>
  <c r="V26" i="26"/>
  <c r="Y20" i="3" s="1"/>
  <c r="W26" i="26"/>
  <c r="Z20" i="3" s="1"/>
  <c r="I35" i="26"/>
  <c r="L29" i="3" s="1"/>
  <c r="J35" i="26"/>
  <c r="M29" i="3" s="1"/>
  <c r="K35" i="26"/>
  <c r="N29" i="3" s="1"/>
  <c r="L35" i="26"/>
  <c r="O29" i="3" s="1"/>
  <c r="M35" i="26"/>
  <c r="P29" i="3" s="1"/>
  <c r="N35" i="26"/>
  <c r="Q29" i="3" s="1"/>
  <c r="O35" i="26"/>
  <c r="R29" i="3" s="1"/>
  <c r="P35" i="26"/>
  <c r="S29" i="3" s="1"/>
  <c r="Q35" i="26"/>
  <c r="T29" i="3" s="1"/>
  <c r="R35" i="26"/>
  <c r="U29" i="3" s="1"/>
  <c r="S35" i="26"/>
  <c r="V29" i="3" s="1"/>
  <c r="T35" i="26"/>
  <c r="W29" i="3" s="1"/>
  <c r="U35" i="26"/>
  <c r="X29" i="3" s="1"/>
  <c r="V35" i="26"/>
  <c r="Y29" i="3" s="1"/>
  <c r="W35" i="26"/>
  <c r="Z29" i="3" s="1"/>
  <c r="I48" i="26"/>
  <c r="L42" i="3" s="1"/>
  <c r="J48" i="26"/>
  <c r="M42" i="3" s="1"/>
  <c r="K48" i="26"/>
  <c r="N42" i="3" s="1"/>
  <c r="L48" i="26"/>
  <c r="O42" i="3" s="1"/>
  <c r="M48" i="26"/>
  <c r="P42" i="3" s="1"/>
  <c r="N48" i="26"/>
  <c r="Q42" i="3" s="1"/>
  <c r="O48" i="26"/>
  <c r="R42" i="3" s="1"/>
  <c r="P48" i="26"/>
  <c r="S42" i="3" s="1"/>
  <c r="Q48" i="26"/>
  <c r="T42" i="3" s="1"/>
  <c r="R48" i="26"/>
  <c r="U42" i="3" s="1"/>
  <c r="S48" i="26"/>
  <c r="V42" i="3" s="1"/>
  <c r="T48" i="26"/>
  <c r="W42" i="3" s="1"/>
  <c r="U48" i="26"/>
  <c r="X42" i="3" s="1"/>
  <c r="V48" i="26"/>
  <c r="Y42" i="3" s="1"/>
  <c r="W48" i="26"/>
  <c r="Z42" i="3" s="1"/>
  <c r="I52" i="26"/>
  <c r="L46" i="3" s="1"/>
  <c r="J52" i="26"/>
  <c r="M46" i="3" s="1"/>
  <c r="K52" i="26"/>
  <c r="N46" i="3" s="1"/>
  <c r="L52" i="26"/>
  <c r="O46" i="3" s="1"/>
  <c r="M52" i="26"/>
  <c r="P46" i="3" s="1"/>
  <c r="N52" i="26"/>
  <c r="Q46" i="3" s="1"/>
  <c r="O52" i="26"/>
  <c r="R46" i="3" s="1"/>
  <c r="P52" i="26"/>
  <c r="S46" i="3" s="1"/>
  <c r="Q52" i="26"/>
  <c r="T46" i="3" s="1"/>
  <c r="R52" i="26"/>
  <c r="U46" i="3" s="1"/>
  <c r="S52" i="26"/>
  <c r="V46" i="3" s="1"/>
  <c r="T52" i="26"/>
  <c r="W46" i="3" s="1"/>
  <c r="U52" i="26"/>
  <c r="X46" i="3" s="1"/>
  <c r="V52" i="26"/>
  <c r="Y46" i="3" s="1"/>
  <c r="W52" i="26"/>
  <c r="Z46" i="3" s="1"/>
  <c r="I54" i="26"/>
  <c r="L48" i="3" s="1"/>
  <c r="J54" i="26"/>
  <c r="M48" i="3" s="1"/>
  <c r="K54" i="26"/>
  <c r="N48" i="3" s="1"/>
  <c r="L54" i="26"/>
  <c r="O48" i="3" s="1"/>
  <c r="M54" i="26"/>
  <c r="P48" i="3" s="1"/>
  <c r="N54" i="26"/>
  <c r="Q48" i="3" s="1"/>
  <c r="O54" i="26"/>
  <c r="R48" i="3" s="1"/>
  <c r="P54" i="26"/>
  <c r="S48" i="3" s="1"/>
  <c r="Q54" i="26"/>
  <c r="T48" i="3" s="1"/>
  <c r="R54" i="26"/>
  <c r="U48" i="3" s="1"/>
  <c r="S54" i="26"/>
  <c r="V48" i="3" s="1"/>
  <c r="T54" i="26"/>
  <c r="W48" i="3" s="1"/>
  <c r="U54" i="26"/>
  <c r="X48" i="3" s="1"/>
  <c r="V54" i="26"/>
  <c r="Y48" i="3" s="1"/>
  <c r="W54" i="26"/>
  <c r="Z48" i="3" s="1"/>
  <c r="I55" i="26"/>
  <c r="L49" i="3" s="1"/>
  <c r="J55" i="26"/>
  <c r="M49" i="3" s="1"/>
  <c r="K55" i="26"/>
  <c r="N49" i="3" s="1"/>
  <c r="L55" i="26"/>
  <c r="O49" i="3" s="1"/>
  <c r="M55" i="26"/>
  <c r="P49" i="3" s="1"/>
  <c r="N55" i="26"/>
  <c r="Q49" i="3" s="1"/>
  <c r="O55" i="26"/>
  <c r="R49" i="3" s="1"/>
  <c r="P55" i="26"/>
  <c r="S49" i="3" s="1"/>
  <c r="Q55" i="26"/>
  <c r="T49" i="3" s="1"/>
  <c r="R55" i="26"/>
  <c r="U49" i="3" s="1"/>
  <c r="S55" i="26"/>
  <c r="V49" i="3" s="1"/>
  <c r="T55" i="26"/>
  <c r="W49" i="3" s="1"/>
  <c r="U55" i="26"/>
  <c r="X49" i="3" s="1"/>
  <c r="V55" i="26"/>
  <c r="Y49" i="3" s="1"/>
  <c r="W55" i="26"/>
  <c r="Z49" i="3" s="1"/>
  <c r="I57" i="26"/>
  <c r="L51" i="3" s="1"/>
  <c r="J57" i="26"/>
  <c r="M51" i="3" s="1"/>
  <c r="K57" i="26"/>
  <c r="N51" i="3" s="1"/>
  <c r="L57" i="26"/>
  <c r="O51" i="3" s="1"/>
  <c r="M57" i="26"/>
  <c r="P51" i="3" s="1"/>
  <c r="N57" i="26"/>
  <c r="Q51" i="3" s="1"/>
  <c r="O57" i="26"/>
  <c r="R51" i="3" s="1"/>
  <c r="P57" i="26"/>
  <c r="S51" i="3" s="1"/>
  <c r="Q57" i="26"/>
  <c r="T51" i="3" s="1"/>
  <c r="R57" i="26"/>
  <c r="U51" i="3" s="1"/>
  <c r="S57" i="26"/>
  <c r="V51" i="3" s="1"/>
  <c r="T57" i="26"/>
  <c r="W51" i="3" s="1"/>
  <c r="U57" i="26"/>
  <c r="X51" i="3" s="1"/>
  <c r="V57" i="26"/>
  <c r="Y51" i="3" s="1"/>
  <c r="W57" i="26"/>
  <c r="Z51" i="3" s="1"/>
  <c r="I59" i="26"/>
  <c r="L53" i="3" s="1"/>
  <c r="J59" i="26"/>
  <c r="M53" i="3" s="1"/>
  <c r="K59" i="26"/>
  <c r="N53" i="3" s="1"/>
  <c r="L59" i="26"/>
  <c r="O53" i="3" s="1"/>
  <c r="M59" i="26"/>
  <c r="P53" i="3" s="1"/>
  <c r="N59" i="26"/>
  <c r="Q53" i="3" s="1"/>
  <c r="O59" i="26"/>
  <c r="R53" i="3" s="1"/>
  <c r="P59" i="26"/>
  <c r="S53" i="3" s="1"/>
  <c r="Q59" i="26"/>
  <c r="T53" i="3" s="1"/>
  <c r="R59" i="26"/>
  <c r="U53" i="3" s="1"/>
  <c r="S59" i="26"/>
  <c r="V53" i="3" s="1"/>
  <c r="T59" i="26"/>
  <c r="W53" i="3" s="1"/>
  <c r="U59" i="26"/>
  <c r="X53" i="3" s="1"/>
  <c r="V59" i="26"/>
  <c r="Y53" i="3" s="1"/>
  <c r="W59" i="26"/>
  <c r="Z53" i="3" s="1"/>
  <c r="I65" i="26"/>
  <c r="L59" i="3" s="1"/>
  <c r="J65" i="26"/>
  <c r="M59" i="3" s="1"/>
  <c r="K65" i="26"/>
  <c r="N59" i="3" s="1"/>
  <c r="L65" i="26"/>
  <c r="O59" i="3" s="1"/>
  <c r="M65" i="26"/>
  <c r="P59" i="3" s="1"/>
  <c r="N65" i="26"/>
  <c r="Q59" i="3" s="1"/>
  <c r="O65" i="26"/>
  <c r="R59" i="3" s="1"/>
  <c r="P65" i="26"/>
  <c r="S59" i="3" s="1"/>
  <c r="Q65" i="26"/>
  <c r="T59" i="3" s="1"/>
  <c r="R65" i="26"/>
  <c r="U59" i="3" s="1"/>
  <c r="S65" i="26"/>
  <c r="V59" i="3" s="1"/>
  <c r="T65" i="26"/>
  <c r="W59" i="3" s="1"/>
  <c r="U65" i="26"/>
  <c r="X59" i="3" s="1"/>
  <c r="V65" i="26"/>
  <c r="Y59" i="3" s="1"/>
  <c r="W65" i="26"/>
  <c r="Z59" i="3" s="1"/>
  <c r="I66" i="26"/>
  <c r="L60" i="3" s="1"/>
  <c r="J66" i="26"/>
  <c r="M60" i="3" s="1"/>
  <c r="K66" i="26"/>
  <c r="N60" i="3" s="1"/>
  <c r="L66" i="26"/>
  <c r="O60" i="3" s="1"/>
  <c r="M66" i="26"/>
  <c r="P60" i="3" s="1"/>
  <c r="N66" i="26"/>
  <c r="Q60" i="3" s="1"/>
  <c r="O66" i="26"/>
  <c r="R60" i="3" s="1"/>
  <c r="P66" i="26"/>
  <c r="S60" i="3" s="1"/>
  <c r="Q66" i="26"/>
  <c r="T60" i="3" s="1"/>
  <c r="R66" i="26"/>
  <c r="U60" i="3" s="1"/>
  <c r="S66" i="26"/>
  <c r="V60" i="3" s="1"/>
  <c r="T66" i="26"/>
  <c r="W60" i="3" s="1"/>
  <c r="U66" i="26"/>
  <c r="X60" i="3" s="1"/>
  <c r="V66" i="26"/>
  <c r="Y60" i="3" s="1"/>
  <c r="W66" i="26"/>
  <c r="Z60" i="3" s="1"/>
  <c r="I67" i="26"/>
  <c r="L61" i="3" s="1"/>
  <c r="J67" i="26"/>
  <c r="M61" i="3" s="1"/>
  <c r="K67" i="26"/>
  <c r="N61" i="3" s="1"/>
  <c r="L67" i="26"/>
  <c r="O61" i="3" s="1"/>
  <c r="M67" i="26"/>
  <c r="P61" i="3" s="1"/>
  <c r="N67" i="26"/>
  <c r="Q61" i="3" s="1"/>
  <c r="O67" i="26"/>
  <c r="R61" i="3" s="1"/>
  <c r="P67" i="26"/>
  <c r="S61" i="3" s="1"/>
  <c r="Q67" i="26"/>
  <c r="T61" i="3" s="1"/>
  <c r="R67" i="26"/>
  <c r="U61" i="3" s="1"/>
  <c r="S67" i="26"/>
  <c r="V61" i="3" s="1"/>
  <c r="T67" i="26"/>
  <c r="W61" i="3" s="1"/>
  <c r="U67" i="26"/>
  <c r="X61" i="3" s="1"/>
  <c r="V67" i="26"/>
  <c r="Y61" i="3" s="1"/>
  <c r="W67" i="26"/>
  <c r="Z61" i="3" s="1"/>
  <c r="I73" i="26"/>
  <c r="L67" i="3" s="1"/>
  <c r="J73" i="26"/>
  <c r="M67" i="3" s="1"/>
  <c r="K73" i="26"/>
  <c r="N67" i="3" s="1"/>
  <c r="L73" i="26"/>
  <c r="O67" i="3" s="1"/>
  <c r="M73" i="26"/>
  <c r="P67" i="3" s="1"/>
  <c r="N73" i="26"/>
  <c r="Q67" i="3" s="1"/>
  <c r="O73" i="26"/>
  <c r="R67" i="3" s="1"/>
  <c r="P73" i="26"/>
  <c r="S67" i="3" s="1"/>
  <c r="Q73" i="26"/>
  <c r="T67" i="3" s="1"/>
  <c r="R73" i="26"/>
  <c r="U67" i="3" s="1"/>
  <c r="S73" i="26"/>
  <c r="V67" i="3" s="1"/>
  <c r="T73" i="26"/>
  <c r="W67" i="3" s="1"/>
  <c r="U73" i="26"/>
  <c r="X67" i="3" s="1"/>
  <c r="V73" i="26"/>
  <c r="Y67" i="3" s="1"/>
  <c r="W73" i="26"/>
  <c r="Z67" i="3" s="1"/>
  <c r="I81" i="26"/>
  <c r="L75" i="3" s="1"/>
  <c r="J81" i="26"/>
  <c r="M75" i="3" s="1"/>
  <c r="K81" i="26"/>
  <c r="N75" i="3" s="1"/>
  <c r="L81" i="26"/>
  <c r="O75" i="3" s="1"/>
  <c r="M81" i="26"/>
  <c r="P75" i="3" s="1"/>
  <c r="N81" i="26"/>
  <c r="Q75" i="3" s="1"/>
  <c r="O81" i="26"/>
  <c r="R75" i="3" s="1"/>
  <c r="P81" i="26"/>
  <c r="Q81" i="26"/>
  <c r="T75" i="3" s="1"/>
  <c r="R81" i="26"/>
  <c r="U75" i="3" s="1"/>
  <c r="S81" i="26"/>
  <c r="V75" i="3" s="1"/>
  <c r="T81" i="26"/>
  <c r="W75" i="3" s="1"/>
  <c r="U81" i="26"/>
  <c r="X75" i="3" s="1"/>
  <c r="V81" i="26"/>
  <c r="Y75" i="3" s="1"/>
  <c r="W81" i="26"/>
  <c r="Z75" i="3" s="1"/>
  <c r="I84" i="26"/>
  <c r="L78" i="3" s="1"/>
  <c r="J84" i="26"/>
  <c r="M78" i="3" s="1"/>
  <c r="K84" i="26"/>
  <c r="N78" i="3" s="1"/>
  <c r="L84" i="26"/>
  <c r="O78" i="3" s="1"/>
  <c r="M84" i="26"/>
  <c r="P78" i="3" s="1"/>
  <c r="N84" i="26"/>
  <c r="Q78" i="3" s="1"/>
  <c r="O84" i="26"/>
  <c r="R78" i="3" s="1"/>
  <c r="P84" i="26"/>
  <c r="S78" i="3" s="1"/>
  <c r="Q84" i="26"/>
  <c r="T78" i="3" s="1"/>
  <c r="R84" i="26"/>
  <c r="U78" i="3" s="1"/>
  <c r="S84" i="26"/>
  <c r="V78" i="3" s="1"/>
  <c r="T84" i="26"/>
  <c r="W78" i="3" s="1"/>
  <c r="U84" i="26"/>
  <c r="X78" i="3" s="1"/>
  <c r="V84" i="26"/>
  <c r="Y78" i="3" s="1"/>
  <c r="W84" i="26"/>
  <c r="Z78" i="3" s="1"/>
  <c r="I85" i="26"/>
  <c r="L79" i="3" s="1"/>
  <c r="J85" i="26"/>
  <c r="M79" i="3" s="1"/>
  <c r="K85" i="26"/>
  <c r="N79" i="3" s="1"/>
  <c r="L85" i="26"/>
  <c r="O79" i="3" s="1"/>
  <c r="M85" i="26"/>
  <c r="P79" i="3" s="1"/>
  <c r="N85" i="26"/>
  <c r="Q79" i="3" s="1"/>
  <c r="O85" i="26"/>
  <c r="R79" i="3" s="1"/>
  <c r="P85" i="26"/>
  <c r="S79" i="3" s="1"/>
  <c r="Q85" i="26"/>
  <c r="T79" i="3" s="1"/>
  <c r="R85" i="26"/>
  <c r="U79" i="3" s="1"/>
  <c r="S85" i="26"/>
  <c r="V79" i="3" s="1"/>
  <c r="T85" i="26"/>
  <c r="W79" i="3" s="1"/>
  <c r="U85" i="26"/>
  <c r="X79" i="3" s="1"/>
  <c r="V85" i="26"/>
  <c r="Y79" i="3" s="1"/>
  <c r="W85" i="26"/>
  <c r="Z79" i="3" s="1"/>
  <c r="I98" i="26"/>
  <c r="L92" i="3" s="1"/>
  <c r="J98" i="26"/>
  <c r="M92" i="3" s="1"/>
  <c r="K98" i="26"/>
  <c r="N92" i="3" s="1"/>
  <c r="L98" i="26"/>
  <c r="O92" i="3" s="1"/>
  <c r="M98" i="26"/>
  <c r="P92" i="3" s="1"/>
  <c r="N98" i="26"/>
  <c r="Q92" i="3" s="1"/>
  <c r="O98" i="26"/>
  <c r="R92" i="3" s="1"/>
  <c r="P98" i="26"/>
  <c r="S92" i="3" s="1"/>
  <c r="Q98" i="26"/>
  <c r="T92" i="3" s="1"/>
  <c r="R98" i="26"/>
  <c r="U92" i="3" s="1"/>
  <c r="S98" i="26"/>
  <c r="V92" i="3" s="1"/>
  <c r="T98" i="26"/>
  <c r="W92" i="3" s="1"/>
  <c r="U98" i="26"/>
  <c r="X92" i="3" s="1"/>
  <c r="V98" i="26"/>
  <c r="Y92" i="3" s="1"/>
  <c r="W98" i="26"/>
  <c r="Z92" i="3" s="1"/>
  <c r="I99" i="26"/>
  <c r="L93" i="3" s="1"/>
  <c r="J99" i="26"/>
  <c r="M93" i="3" s="1"/>
  <c r="K99" i="26"/>
  <c r="N93" i="3" s="1"/>
  <c r="L99" i="26"/>
  <c r="O93" i="3" s="1"/>
  <c r="M99" i="26"/>
  <c r="P93" i="3" s="1"/>
  <c r="N99" i="26"/>
  <c r="Q93" i="3" s="1"/>
  <c r="O99" i="26"/>
  <c r="R93" i="3" s="1"/>
  <c r="P99" i="26"/>
  <c r="S93" i="3" s="1"/>
  <c r="Q99" i="26"/>
  <c r="T93" i="3" s="1"/>
  <c r="R99" i="26"/>
  <c r="U93" i="3" s="1"/>
  <c r="S99" i="26"/>
  <c r="V93" i="3" s="1"/>
  <c r="T99" i="26"/>
  <c r="W93" i="3" s="1"/>
  <c r="U99" i="26"/>
  <c r="X93" i="3" s="1"/>
  <c r="V99" i="26"/>
  <c r="Y93" i="3" s="1"/>
  <c r="W99" i="26"/>
  <c r="Z93" i="3" s="1"/>
  <c r="I102" i="26"/>
  <c r="L96" i="3" s="1"/>
  <c r="J102" i="26"/>
  <c r="M96" i="3" s="1"/>
  <c r="K102" i="26"/>
  <c r="N96" i="3" s="1"/>
  <c r="L102" i="26"/>
  <c r="O96" i="3" s="1"/>
  <c r="M102" i="26"/>
  <c r="P96" i="3" s="1"/>
  <c r="N102" i="26"/>
  <c r="Q96" i="3" s="1"/>
  <c r="O102" i="26"/>
  <c r="R96" i="3" s="1"/>
  <c r="P102" i="26"/>
  <c r="S96" i="3" s="1"/>
  <c r="Q102" i="26"/>
  <c r="T96" i="3" s="1"/>
  <c r="R102" i="26"/>
  <c r="U96" i="3" s="1"/>
  <c r="S102" i="26"/>
  <c r="V96" i="3" s="1"/>
  <c r="T102" i="26"/>
  <c r="W96" i="3" s="1"/>
  <c r="U102" i="26"/>
  <c r="X96" i="3" s="1"/>
  <c r="V102" i="26"/>
  <c r="Y96" i="3" s="1"/>
  <c r="W102" i="26"/>
  <c r="Z96" i="3" s="1"/>
  <c r="I103" i="26"/>
  <c r="L97" i="3" s="1"/>
  <c r="J103" i="26"/>
  <c r="M97" i="3" s="1"/>
  <c r="K103" i="26"/>
  <c r="N97" i="3" s="1"/>
  <c r="L103" i="26"/>
  <c r="O97" i="3" s="1"/>
  <c r="M103" i="26"/>
  <c r="P97" i="3" s="1"/>
  <c r="N103" i="26"/>
  <c r="Q97" i="3" s="1"/>
  <c r="O103" i="26"/>
  <c r="R97" i="3" s="1"/>
  <c r="P103" i="26"/>
  <c r="S97" i="3" s="1"/>
  <c r="Q103" i="26"/>
  <c r="T97" i="3" s="1"/>
  <c r="R103" i="26"/>
  <c r="U97" i="3" s="1"/>
  <c r="S103" i="26"/>
  <c r="V97" i="3" s="1"/>
  <c r="T103" i="26"/>
  <c r="W97" i="3" s="1"/>
  <c r="U103" i="26"/>
  <c r="X97" i="3" s="1"/>
  <c r="V103" i="26"/>
  <c r="Y97" i="3" s="1"/>
  <c r="W103" i="26"/>
  <c r="Z97" i="3" s="1"/>
  <c r="I106" i="26"/>
  <c r="L100" i="3" s="1"/>
  <c r="J106" i="26"/>
  <c r="M100" i="3" s="1"/>
  <c r="K106" i="26"/>
  <c r="N100" i="3" s="1"/>
  <c r="L106" i="26"/>
  <c r="O100" i="3" s="1"/>
  <c r="M106" i="26"/>
  <c r="P100" i="3" s="1"/>
  <c r="N106" i="26"/>
  <c r="Q100" i="3" s="1"/>
  <c r="O106" i="26"/>
  <c r="R100" i="3" s="1"/>
  <c r="P106" i="26"/>
  <c r="S100" i="3" s="1"/>
  <c r="Q106" i="26"/>
  <c r="T100" i="3" s="1"/>
  <c r="R106" i="26"/>
  <c r="U100" i="3" s="1"/>
  <c r="S106" i="26"/>
  <c r="V100" i="3" s="1"/>
  <c r="T106" i="26"/>
  <c r="W100" i="3" s="1"/>
  <c r="U106" i="26"/>
  <c r="X100" i="3" s="1"/>
  <c r="V106" i="26"/>
  <c r="Y100" i="3" s="1"/>
  <c r="W106" i="26"/>
  <c r="Z100" i="3" s="1"/>
  <c r="I107" i="26"/>
  <c r="L101" i="3" s="1"/>
  <c r="J107" i="26"/>
  <c r="M101" i="3" s="1"/>
  <c r="K107" i="26"/>
  <c r="L107" i="26"/>
  <c r="O101" i="3" s="1"/>
  <c r="M107" i="26"/>
  <c r="P101" i="3" s="1"/>
  <c r="N107" i="26"/>
  <c r="Q101" i="3" s="1"/>
  <c r="O107" i="26"/>
  <c r="R101" i="3" s="1"/>
  <c r="P107" i="26"/>
  <c r="S101" i="3" s="1"/>
  <c r="Q107" i="26"/>
  <c r="T101" i="3" s="1"/>
  <c r="R107" i="26"/>
  <c r="U101" i="3" s="1"/>
  <c r="S107" i="26"/>
  <c r="V101" i="3" s="1"/>
  <c r="T107" i="26"/>
  <c r="W101" i="3" s="1"/>
  <c r="U107" i="26"/>
  <c r="X101" i="3" s="1"/>
  <c r="V107" i="26"/>
  <c r="Y101" i="3" s="1"/>
  <c r="W107" i="26"/>
  <c r="Z101" i="3" s="1"/>
  <c r="I121" i="26"/>
  <c r="L115" i="3" s="1"/>
  <c r="J121" i="26"/>
  <c r="M115" i="3" s="1"/>
  <c r="K121" i="26"/>
  <c r="N115" i="3" s="1"/>
  <c r="L121" i="26"/>
  <c r="O115" i="3" s="1"/>
  <c r="M121" i="26"/>
  <c r="P115" i="3" s="1"/>
  <c r="N121" i="26"/>
  <c r="Q115" i="3" s="1"/>
  <c r="O121" i="26"/>
  <c r="R115" i="3" s="1"/>
  <c r="P121" i="26"/>
  <c r="S115" i="3" s="1"/>
  <c r="Q121" i="26"/>
  <c r="T115" i="3" s="1"/>
  <c r="R121" i="26"/>
  <c r="U115" i="3" s="1"/>
  <c r="S121" i="26"/>
  <c r="V115" i="3" s="1"/>
  <c r="T121" i="26"/>
  <c r="W115" i="3" s="1"/>
  <c r="U121" i="26"/>
  <c r="X115" i="3" s="1"/>
  <c r="V121" i="26"/>
  <c r="Y115" i="3" s="1"/>
  <c r="W121" i="26"/>
  <c r="Z115" i="3" s="1"/>
  <c r="I122" i="26"/>
  <c r="L116" i="3" s="1"/>
  <c r="J122" i="26"/>
  <c r="M116" i="3" s="1"/>
  <c r="K122" i="26"/>
  <c r="N116" i="3" s="1"/>
  <c r="L122" i="26"/>
  <c r="O116" i="3" s="1"/>
  <c r="M122" i="26"/>
  <c r="P116" i="3" s="1"/>
  <c r="N122" i="26"/>
  <c r="Q116" i="3" s="1"/>
  <c r="O122" i="26"/>
  <c r="R116" i="3" s="1"/>
  <c r="P122" i="26"/>
  <c r="S116" i="3" s="1"/>
  <c r="Q122" i="26"/>
  <c r="T116" i="3" s="1"/>
  <c r="R122" i="26"/>
  <c r="U116" i="3" s="1"/>
  <c r="S122" i="26"/>
  <c r="V116" i="3" s="1"/>
  <c r="T122" i="26"/>
  <c r="W116" i="3" s="1"/>
  <c r="U122" i="26"/>
  <c r="X116" i="3" s="1"/>
  <c r="V122" i="26"/>
  <c r="Y116" i="3" s="1"/>
  <c r="W122" i="26"/>
  <c r="Z116" i="3" s="1"/>
  <c r="C10" i="26"/>
  <c r="C11" i="26"/>
  <c r="F4" i="30"/>
  <c r="B12" i="26"/>
  <c r="D6" i="3" s="1"/>
  <c r="B13" i="26"/>
  <c r="D7" i="3" s="1"/>
  <c r="B14" i="26"/>
  <c r="D8" i="3" s="1"/>
  <c r="B15" i="26"/>
  <c r="D9" i="3" s="1"/>
  <c r="B16" i="26"/>
  <c r="D10" i="3" s="1"/>
  <c r="B17" i="26"/>
  <c r="D11" i="3" s="1"/>
  <c r="B18" i="26"/>
  <c r="D12" i="3" s="1"/>
  <c r="B19" i="26"/>
  <c r="D13" i="3" s="1"/>
  <c r="B20" i="26"/>
  <c r="D14" i="3" s="1"/>
  <c r="B21" i="26"/>
  <c r="D15" i="3" s="1"/>
  <c r="B22" i="26"/>
  <c r="D16" i="3" s="1"/>
  <c r="B23" i="26"/>
  <c r="D17" i="3" s="1"/>
  <c r="B24" i="26"/>
  <c r="D18" i="3" s="1"/>
  <c r="B25" i="26"/>
  <c r="D19" i="3" s="1"/>
  <c r="B26" i="26"/>
  <c r="D20" i="3" s="1"/>
  <c r="B27" i="26"/>
  <c r="D21" i="3" s="1"/>
  <c r="B28" i="26"/>
  <c r="D22" i="3" s="1"/>
  <c r="B29" i="26"/>
  <c r="D23" i="3" s="1"/>
  <c r="B30" i="26"/>
  <c r="D24" i="3" s="1"/>
  <c r="B31" i="26"/>
  <c r="D25" i="3" s="1"/>
  <c r="B32" i="26"/>
  <c r="D26" i="3" s="1"/>
  <c r="B33" i="26"/>
  <c r="D27" i="3" s="1"/>
  <c r="B34" i="26"/>
  <c r="D28" i="3" s="1"/>
  <c r="B35" i="26"/>
  <c r="D29" i="3" s="1"/>
  <c r="B36" i="26"/>
  <c r="D30" i="3" s="1"/>
  <c r="B37" i="26"/>
  <c r="D31" i="3" s="1"/>
  <c r="B38" i="26"/>
  <c r="D32" i="3" s="1"/>
  <c r="B39" i="26"/>
  <c r="D33" i="3" s="1"/>
  <c r="B40" i="26"/>
  <c r="D34" i="3" s="1"/>
  <c r="B41" i="26"/>
  <c r="D35" i="3" s="1"/>
  <c r="B42" i="26"/>
  <c r="D36" i="3" s="1"/>
  <c r="B43" i="26"/>
  <c r="D37" i="3" s="1"/>
  <c r="B44" i="26"/>
  <c r="D38" i="3" s="1"/>
  <c r="B45" i="26"/>
  <c r="D39" i="3" s="1"/>
  <c r="B46" i="26"/>
  <c r="D40" i="3" s="1"/>
  <c r="B47" i="26"/>
  <c r="D41" i="3" s="1"/>
  <c r="B48" i="26"/>
  <c r="D42" i="3" s="1"/>
  <c r="B49" i="26"/>
  <c r="D43" i="3" s="1"/>
  <c r="B50" i="26"/>
  <c r="D44" i="3" s="1"/>
  <c r="B51" i="26"/>
  <c r="D45" i="3" s="1"/>
  <c r="B52" i="26"/>
  <c r="D46" i="3" s="1"/>
  <c r="B53" i="26"/>
  <c r="D47" i="3" s="1"/>
  <c r="B54" i="26"/>
  <c r="D48" i="3" s="1"/>
  <c r="B55" i="26"/>
  <c r="D49" i="3" s="1"/>
  <c r="B56" i="26"/>
  <c r="D50" i="3" s="1"/>
  <c r="B57" i="26"/>
  <c r="D51" i="3" s="1"/>
  <c r="B58" i="26"/>
  <c r="D52" i="3" s="1"/>
  <c r="B59" i="26"/>
  <c r="D53" i="3" s="1"/>
  <c r="B60" i="26"/>
  <c r="D54" i="3" s="1"/>
  <c r="B61" i="26"/>
  <c r="D55" i="3" s="1"/>
  <c r="B62" i="26"/>
  <c r="D56" i="3" s="1"/>
  <c r="B63" i="26"/>
  <c r="D57" i="3" s="1"/>
  <c r="B64" i="26"/>
  <c r="D58" i="3" s="1"/>
  <c r="B65" i="26"/>
  <c r="D59" i="3" s="1"/>
  <c r="B66" i="26"/>
  <c r="D60" i="3" s="1"/>
  <c r="B67" i="26"/>
  <c r="D61" i="3" s="1"/>
  <c r="B68" i="26"/>
  <c r="D62" i="3" s="1"/>
  <c r="B69" i="26"/>
  <c r="D63" i="3" s="1"/>
  <c r="B70" i="26"/>
  <c r="D64" i="3" s="1"/>
  <c r="B71" i="26"/>
  <c r="D65" i="3" s="1"/>
  <c r="B72" i="26"/>
  <c r="D66" i="3" s="1"/>
  <c r="B73" i="26"/>
  <c r="D67" i="3" s="1"/>
  <c r="B74" i="26"/>
  <c r="D68" i="3" s="1"/>
  <c r="B75" i="26"/>
  <c r="D69" i="3" s="1"/>
  <c r="B76" i="26"/>
  <c r="D70" i="3" s="1"/>
  <c r="B77" i="26"/>
  <c r="D71" i="3" s="1"/>
  <c r="B78" i="26"/>
  <c r="D72" i="3" s="1"/>
  <c r="B79" i="26"/>
  <c r="D73" i="3" s="1"/>
  <c r="B80" i="26"/>
  <c r="D74" i="3" s="1"/>
  <c r="B81" i="26"/>
  <c r="D75" i="3" s="1"/>
  <c r="B82" i="26"/>
  <c r="D76" i="3" s="1"/>
  <c r="B83" i="26"/>
  <c r="D77" i="3" s="1"/>
  <c r="B84" i="26"/>
  <c r="D78" i="3" s="1"/>
  <c r="B85" i="26"/>
  <c r="D79" i="3" s="1"/>
  <c r="B86" i="26"/>
  <c r="D80" i="3" s="1"/>
  <c r="B87" i="26"/>
  <c r="D81" i="3" s="1"/>
  <c r="B88" i="26"/>
  <c r="D82" i="3" s="1"/>
  <c r="B89" i="26"/>
  <c r="D83" i="3" s="1"/>
  <c r="B90" i="26"/>
  <c r="D84" i="3" s="1"/>
  <c r="B91" i="26"/>
  <c r="D85" i="3" s="1"/>
  <c r="B92" i="26"/>
  <c r="D86" i="3" s="1"/>
  <c r="B93" i="26"/>
  <c r="D87" i="3" s="1"/>
  <c r="B94" i="26"/>
  <c r="D88" i="3" s="1"/>
  <c r="B95" i="26"/>
  <c r="D89" i="3" s="1"/>
  <c r="B96" i="26"/>
  <c r="D90" i="3" s="1"/>
  <c r="B97" i="26"/>
  <c r="D91" i="3" s="1"/>
  <c r="B98" i="26"/>
  <c r="D92" i="3" s="1"/>
  <c r="B99" i="26"/>
  <c r="D93" i="3" s="1"/>
  <c r="B100" i="26"/>
  <c r="D94" i="3" s="1"/>
  <c r="B101" i="26"/>
  <c r="D95" i="3" s="1"/>
  <c r="B102" i="26"/>
  <c r="D96" i="3" s="1"/>
  <c r="B103" i="26"/>
  <c r="D97" i="3" s="1"/>
  <c r="B104" i="26"/>
  <c r="D98" i="3" s="1"/>
  <c r="B105" i="26"/>
  <c r="D99" i="3" s="1"/>
  <c r="B106" i="26"/>
  <c r="D100" i="3" s="1"/>
  <c r="B107" i="26"/>
  <c r="D101" i="3" s="1"/>
  <c r="B108" i="26"/>
  <c r="D102" i="3" s="1"/>
  <c r="B109" i="26"/>
  <c r="D103" i="3" s="1"/>
  <c r="B110" i="26"/>
  <c r="D104" i="3" s="1"/>
  <c r="B111" i="26"/>
  <c r="D105" i="3" s="1"/>
  <c r="B112" i="26"/>
  <c r="D106" i="3" s="1"/>
  <c r="B113" i="26"/>
  <c r="D107" i="3" s="1"/>
  <c r="B114" i="26"/>
  <c r="D108" i="3" s="1"/>
  <c r="B115" i="26"/>
  <c r="D109" i="3" s="1"/>
  <c r="B116" i="26"/>
  <c r="D110" i="3" s="1"/>
  <c r="B117" i="26"/>
  <c r="D111" i="3" s="1"/>
  <c r="B118" i="26"/>
  <c r="D112" i="3" s="1"/>
  <c r="B119" i="26"/>
  <c r="D113" i="3" s="1"/>
  <c r="B120" i="26"/>
  <c r="D114" i="3" s="1"/>
  <c r="B121" i="26"/>
  <c r="D115" i="3" s="1"/>
  <c r="B122" i="26"/>
  <c r="D116" i="3" s="1"/>
  <c r="B123" i="26"/>
  <c r="D117" i="3" s="1"/>
  <c r="B124" i="26"/>
  <c r="D118" i="3" s="1"/>
  <c r="B125" i="26"/>
  <c r="D119" i="3" s="1"/>
  <c r="B126" i="26"/>
  <c r="D120" i="3" s="1"/>
  <c r="B127" i="26"/>
  <c r="D121" i="3" s="1"/>
  <c r="B128" i="26"/>
  <c r="D122" i="3" s="1"/>
  <c r="B129" i="26"/>
  <c r="D123" i="3" s="1"/>
  <c r="B130" i="26"/>
  <c r="D124" i="3" s="1"/>
  <c r="B131" i="26"/>
  <c r="D125" i="3" s="1"/>
  <c r="B132" i="26"/>
  <c r="D126" i="3" s="1"/>
  <c r="B133" i="26"/>
  <c r="D127" i="3" s="1"/>
  <c r="B134" i="26"/>
  <c r="D128" i="3" s="1"/>
  <c r="B135" i="26"/>
  <c r="D129" i="3" s="1"/>
  <c r="B136" i="26"/>
  <c r="D130" i="3" s="1"/>
  <c r="B137" i="26"/>
  <c r="D131" i="3" s="1"/>
  <c r="B138" i="26"/>
  <c r="D132" i="3" s="1"/>
  <c r="B139" i="26"/>
  <c r="D133" i="3" s="1"/>
  <c r="B140" i="26"/>
  <c r="D134" i="3" s="1"/>
  <c r="B141" i="26"/>
  <c r="D135" i="3" s="1"/>
  <c r="B142" i="26"/>
  <c r="D136" i="3" s="1"/>
  <c r="B143" i="26"/>
  <c r="D137" i="3" s="1"/>
  <c r="B144" i="26"/>
  <c r="D138" i="3" s="1"/>
  <c r="B145" i="26"/>
  <c r="D139" i="3" s="1"/>
  <c r="B146" i="26"/>
  <c r="D140" i="3" s="1"/>
  <c r="J7" i="3"/>
  <c r="Z7" i="3"/>
  <c r="G11" i="3"/>
  <c r="N11" i="3"/>
  <c r="I12" i="3"/>
  <c r="V12" i="3"/>
  <c r="P13" i="3"/>
  <c r="X14" i="3"/>
  <c r="S18" i="3"/>
  <c r="N21" i="3"/>
  <c r="O22" i="3"/>
  <c r="P23" i="3"/>
  <c r="J25" i="3"/>
  <c r="Z25" i="3"/>
  <c r="G26" i="3"/>
  <c r="S27" i="3"/>
  <c r="I29" i="3"/>
  <c r="W31" i="3"/>
  <c r="X32" i="3"/>
  <c r="J34" i="3"/>
  <c r="Z34" i="3"/>
  <c r="Z35" i="3"/>
  <c r="H37" i="3"/>
  <c r="G38" i="3"/>
  <c r="O39" i="3"/>
  <c r="Q41" i="3"/>
  <c r="I44" i="3"/>
  <c r="N50" i="3"/>
  <c r="W54" i="3"/>
  <c r="X54" i="3"/>
  <c r="G58" i="3"/>
  <c r="V64" i="3"/>
  <c r="Y66" i="3"/>
  <c r="H70" i="3"/>
  <c r="T70" i="3"/>
  <c r="O73" i="3"/>
  <c r="G74" i="3"/>
  <c r="S75" i="3"/>
  <c r="Y76" i="3"/>
  <c r="I80" i="3"/>
  <c r="S81" i="3"/>
  <c r="T81" i="3"/>
  <c r="J87" i="3"/>
  <c r="Y87" i="3"/>
  <c r="S89" i="3"/>
  <c r="G98" i="3"/>
  <c r="J99" i="3"/>
  <c r="H103" i="3"/>
  <c r="N105" i="3"/>
  <c r="G106" i="3"/>
  <c r="S111" i="3"/>
  <c r="J119" i="3"/>
  <c r="S121" i="3"/>
  <c r="S129" i="3"/>
  <c r="K133" i="3"/>
  <c r="I136" i="3"/>
  <c r="X138" i="3"/>
  <c r="E17" i="3"/>
  <c r="F17" i="3"/>
  <c r="E18" i="3"/>
  <c r="F18" i="3"/>
  <c r="E19" i="3"/>
  <c r="F19" i="3"/>
  <c r="E20" i="3"/>
  <c r="F20" i="3"/>
  <c r="E21" i="3"/>
  <c r="F21" i="3"/>
  <c r="E22" i="3"/>
  <c r="F22" i="3"/>
  <c r="E23" i="3"/>
  <c r="F23" i="3"/>
  <c r="E24" i="3"/>
  <c r="F24" i="3"/>
  <c r="E25" i="3"/>
  <c r="F25" i="3"/>
  <c r="E26" i="3"/>
  <c r="F26" i="3"/>
  <c r="E27" i="3"/>
  <c r="F27" i="3"/>
  <c r="E28" i="3"/>
  <c r="F28" i="3"/>
  <c r="E29" i="3"/>
  <c r="F29" i="3"/>
  <c r="E30" i="3"/>
  <c r="F30" i="3"/>
  <c r="E31" i="3"/>
  <c r="F31" i="3"/>
  <c r="E32" i="3"/>
  <c r="F32" i="3"/>
  <c r="E33" i="3"/>
  <c r="F33" i="3"/>
  <c r="E34" i="3"/>
  <c r="F34" i="3"/>
  <c r="E35" i="3"/>
  <c r="F35" i="3"/>
  <c r="E36" i="3"/>
  <c r="F36" i="3"/>
  <c r="E37" i="3"/>
  <c r="F37" i="3"/>
  <c r="E38" i="3"/>
  <c r="F38" i="3"/>
  <c r="E39" i="3"/>
  <c r="F39" i="3"/>
  <c r="E40" i="3"/>
  <c r="F40" i="3"/>
  <c r="E41" i="3"/>
  <c r="F41" i="3"/>
  <c r="E42" i="3"/>
  <c r="F42" i="3"/>
  <c r="E43" i="3"/>
  <c r="F43" i="3"/>
  <c r="E44" i="3"/>
  <c r="F44" i="3"/>
  <c r="E45" i="3"/>
  <c r="F45" i="3"/>
  <c r="E46" i="3"/>
  <c r="F46" i="3"/>
  <c r="E47" i="3"/>
  <c r="F47" i="3"/>
  <c r="E48" i="3"/>
  <c r="F48" i="3"/>
  <c r="E49" i="3"/>
  <c r="F49" i="3"/>
  <c r="E50" i="3"/>
  <c r="F50" i="3"/>
  <c r="E51" i="3"/>
  <c r="F51" i="3"/>
  <c r="E52" i="3"/>
  <c r="F52" i="3"/>
  <c r="E53" i="3"/>
  <c r="F53" i="3"/>
  <c r="E54" i="3"/>
  <c r="F54" i="3"/>
  <c r="E55" i="3"/>
  <c r="F55" i="3"/>
  <c r="E56" i="3"/>
  <c r="F56" i="3"/>
  <c r="E57" i="3"/>
  <c r="F57" i="3"/>
  <c r="E58" i="3"/>
  <c r="F58" i="3"/>
  <c r="E59" i="3"/>
  <c r="F59" i="3"/>
  <c r="E60" i="3"/>
  <c r="F60" i="3"/>
  <c r="E61" i="3"/>
  <c r="F61" i="3"/>
  <c r="E62" i="3"/>
  <c r="F62" i="3"/>
  <c r="E63" i="3"/>
  <c r="F63" i="3"/>
  <c r="E64" i="3"/>
  <c r="F64" i="3"/>
  <c r="E65" i="3"/>
  <c r="F65" i="3"/>
  <c r="E66" i="3"/>
  <c r="F66" i="3"/>
  <c r="E67" i="3"/>
  <c r="F67" i="3"/>
  <c r="E68" i="3"/>
  <c r="F68" i="3"/>
  <c r="E69" i="3"/>
  <c r="F69" i="3"/>
  <c r="E70" i="3"/>
  <c r="F70" i="3"/>
  <c r="E71" i="3"/>
  <c r="F71" i="3"/>
  <c r="E72" i="3"/>
  <c r="F72" i="3"/>
  <c r="E73" i="3"/>
  <c r="F73" i="3"/>
  <c r="E74" i="3"/>
  <c r="F74" i="3"/>
  <c r="E75" i="3"/>
  <c r="F75" i="3"/>
  <c r="E76" i="3"/>
  <c r="F76" i="3"/>
  <c r="E77" i="3"/>
  <c r="F77" i="3"/>
  <c r="E78" i="3"/>
  <c r="F78" i="3"/>
  <c r="E79" i="3"/>
  <c r="F79" i="3"/>
  <c r="E80" i="3"/>
  <c r="F80" i="3"/>
  <c r="E81" i="3"/>
  <c r="F81" i="3"/>
  <c r="E82" i="3"/>
  <c r="F82" i="3"/>
  <c r="E83" i="3"/>
  <c r="F83" i="3"/>
  <c r="E84" i="3"/>
  <c r="F84" i="3"/>
  <c r="E85" i="3"/>
  <c r="F85" i="3"/>
  <c r="E86" i="3"/>
  <c r="F86" i="3"/>
  <c r="E87" i="3"/>
  <c r="F87" i="3"/>
  <c r="E88" i="3"/>
  <c r="F88" i="3"/>
  <c r="E89" i="3"/>
  <c r="F89" i="3"/>
  <c r="E90" i="3"/>
  <c r="F90" i="3"/>
  <c r="E91" i="3"/>
  <c r="F91" i="3"/>
  <c r="E92" i="3"/>
  <c r="F92" i="3"/>
  <c r="E93" i="3"/>
  <c r="F93" i="3"/>
  <c r="E94" i="3"/>
  <c r="F94" i="3"/>
  <c r="E95" i="3"/>
  <c r="F95" i="3"/>
  <c r="E96" i="3"/>
  <c r="F96" i="3"/>
  <c r="E97" i="3"/>
  <c r="F97" i="3"/>
  <c r="E98" i="3"/>
  <c r="F98" i="3"/>
  <c r="E99" i="3"/>
  <c r="F99" i="3"/>
  <c r="E100" i="3"/>
  <c r="F100" i="3"/>
  <c r="E101" i="3"/>
  <c r="F101" i="3"/>
  <c r="E102" i="3"/>
  <c r="F102" i="3"/>
  <c r="E103" i="3"/>
  <c r="F103" i="3"/>
  <c r="E104" i="3"/>
  <c r="F104" i="3"/>
  <c r="E105" i="3"/>
  <c r="F105" i="3"/>
  <c r="E106" i="3"/>
  <c r="F106" i="3"/>
  <c r="E107" i="3"/>
  <c r="F107" i="3"/>
  <c r="E108" i="3"/>
  <c r="F108" i="3"/>
  <c r="E109" i="3"/>
  <c r="F109" i="3"/>
  <c r="E110" i="3"/>
  <c r="F110" i="3"/>
  <c r="E111" i="3"/>
  <c r="F111" i="3"/>
  <c r="E112" i="3"/>
  <c r="F112" i="3"/>
  <c r="E113" i="3"/>
  <c r="F113" i="3"/>
  <c r="E114" i="3"/>
  <c r="F114" i="3"/>
  <c r="E115" i="3"/>
  <c r="F115" i="3"/>
  <c r="E116" i="3"/>
  <c r="F116" i="3"/>
  <c r="E117" i="3"/>
  <c r="F117" i="3"/>
  <c r="E118" i="3"/>
  <c r="F118" i="3"/>
  <c r="E119" i="3"/>
  <c r="F119" i="3"/>
  <c r="E120" i="3"/>
  <c r="F120" i="3"/>
  <c r="E121" i="3"/>
  <c r="F121" i="3"/>
  <c r="E122" i="3"/>
  <c r="F122" i="3"/>
  <c r="E123" i="3"/>
  <c r="F123" i="3"/>
  <c r="E124" i="3"/>
  <c r="F124" i="3"/>
  <c r="E125" i="3"/>
  <c r="F125" i="3"/>
  <c r="E126" i="3"/>
  <c r="F126" i="3"/>
  <c r="E127" i="3"/>
  <c r="F127" i="3"/>
  <c r="E128" i="3"/>
  <c r="F128" i="3"/>
  <c r="E129" i="3"/>
  <c r="F129" i="3"/>
  <c r="E130" i="3"/>
  <c r="F130" i="3"/>
  <c r="E131" i="3"/>
  <c r="F131" i="3"/>
  <c r="E132" i="3"/>
  <c r="F132" i="3"/>
  <c r="E133" i="3"/>
  <c r="F133" i="3"/>
  <c r="E134" i="3"/>
  <c r="F134" i="3"/>
  <c r="E135" i="3"/>
  <c r="F135" i="3"/>
  <c r="E136" i="3"/>
  <c r="F136" i="3"/>
  <c r="E137" i="3"/>
  <c r="F137" i="3"/>
  <c r="E138" i="3"/>
  <c r="F138" i="3"/>
  <c r="E139" i="3"/>
  <c r="F139" i="3"/>
  <c r="E140" i="3"/>
  <c r="F140" i="3"/>
  <c r="E5" i="3"/>
  <c r="F5" i="3"/>
  <c r="E6" i="3"/>
  <c r="F6" i="3"/>
  <c r="E7" i="3"/>
  <c r="F7" i="3"/>
  <c r="E8" i="3"/>
  <c r="F8" i="3"/>
  <c r="E9" i="3"/>
  <c r="F9" i="3"/>
  <c r="E10" i="3"/>
  <c r="F10" i="3"/>
  <c r="E11" i="3"/>
  <c r="F11" i="3"/>
  <c r="E12" i="3"/>
  <c r="F12" i="3"/>
  <c r="E13" i="3"/>
  <c r="F13" i="3"/>
  <c r="E14" i="3"/>
  <c r="F14" i="3"/>
  <c r="E15" i="3"/>
  <c r="F15" i="3"/>
  <c r="E16" i="3"/>
  <c r="F16" i="3"/>
  <c r="F4" i="3"/>
  <c r="E4" i="3"/>
  <c r="D5" i="3"/>
  <c r="D4"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5" i="3"/>
  <c r="B6" i="3"/>
  <c r="B7" i="3"/>
  <c r="B8" i="3"/>
  <c r="B9" i="3"/>
  <c r="B10" i="3"/>
  <c r="B11" i="3"/>
  <c r="B12" i="3"/>
  <c r="B13" i="3"/>
  <c r="B14" i="3"/>
  <c r="B15"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7" i="3"/>
  <c r="C8" i="3"/>
  <c r="C9" i="3"/>
  <c r="C10" i="3"/>
  <c r="C11" i="3"/>
  <c r="C12" i="3"/>
  <c r="C13" i="3"/>
  <c r="C14" i="3"/>
  <c r="C15" i="3"/>
  <c r="C16" i="3"/>
  <c r="C17" i="3"/>
  <c r="C5" i="3"/>
  <c r="C6" i="3"/>
  <c r="C4" i="3"/>
  <c r="A15" i="26"/>
  <c r="C15" i="26"/>
  <c r="A16" i="26"/>
  <c r="C16" i="26"/>
  <c r="A17" i="26"/>
  <c r="C17" i="26"/>
  <c r="A18" i="26"/>
  <c r="C18" i="26"/>
  <c r="A19" i="26"/>
  <c r="C19" i="26"/>
  <c r="A20" i="26"/>
  <c r="C20" i="26"/>
  <c r="A21" i="26"/>
  <c r="C21" i="26"/>
  <c r="A22" i="26"/>
  <c r="C22" i="26"/>
  <c r="A23" i="26"/>
  <c r="C23" i="26"/>
  <c r="A24" i="26"/>
  <c r="C24" i="26"/>
  <c r="A25" i="26"/>
  <c r="C25" i="26"/>
  <c r="A26" i="26"/>
  <c r="C26" i="26"/>
  <c r="A27" i="26"/>
  <c r="C27" i="26"/>
  <c r="A28" i="26"/>
  <c r="C28" i="26"/>
  <c r="A29" i="26"/>
  <c r="C29" i="26"/>
  <c r="A30" i="26"/>
  <c r="C30" i="26"/>
  <c r="A31" i="26"/>
  <c r="C31" i="26"/>
  <c r="A32" i="26"/>
  <c r="C32" i="26"/>
  <c r="A33" i="26"/>
  <c r="C33" i="26"/>
  <c r="A34" i="26"/>
  <c r="C34" i="26"/>
  <c r="A35" i="26"/>
  <c r="C35" i="26"/>
  <c r="A36" i="26"/>
  <c r="C36" i="26"/>
  <c r="A37" i="26"/>
  <c r="C37" i="26"/>
  <c r="A38" i="26"/>
  <c r="C38" i="26"/>
  <c r="A39" i="26"/>
  <c r="C39" i="26"/>
  <c r="A40" i="26"/>
  <c r="C40" i="26"/>
  <c r="A41" i="26"/>
  <c r="C41" i="26"/>
  <c r="A42" i="26"/>
  <c r="C42" i="26"/>
  <c r="A43" i="26"/>
  <c r="C43" i="26"/>
  <c r="A44" i="26"/>
  <c r="C44" i="26"/>
  <c r="A45" i="26"/>
  <c r="C45" i="26"/>
  <c r="A46" i="26"/>
  <c r="C46" i="26"/>
  <c r="A47" i="26"/>
  <c r="C47" i="26"/>
  <c r="A48" i="26"/>
  <c r="C48" i="26"/>
  <c r="A49" i="26"/>
  <c r="C49" i="26"/>
  <c r="A50" i="26"/>
  <c r="C50" i="26"/>
  <c r="A51" i="26"/>
  <c r="C51" i="26"/>
  <c r="A52" i="26"/>
  <c r="C52" i="26"/>
  <c r="A53" i="26"/>
  <c r="C53" i="26"/>
  <c r="A54" i="26"/>
  <c r="C54" i="26"/>
  <c r="A55" i="26"/>
  <c r="C55" i="26"/>
  <c r="A56" i="26"/>
  <c r="C56" i="26"/>
  <c r="A57" i="26"/>
  <c r="C57" i="26"/>
  <c r="A58" i="26"/>
  <c r="C58" i="26"/>
  <c r="A59" i="26"/>
  <c r="C59" i="26"/>
  <c r="A60" i="26"/>
  <c r="C60" i="26"/>
  <c r="A61" i="26"/>
  <c r="C61" i="26"/>
  <c r="A62" i="26"/>
  <c r="C62" i="26"/>
  <c r="A63" i="26"/>
  <c r="C63" i="26"/>
  <c r="A64" i="26"/>
  <c r="C64" i="26"/>
  <c r="A65" i="26"/>
  <c r="C65" i="26"/>
  <c r="A66" i="26"/>
  <c r="C66" i="26"/>
  <c r="A67" i="26"/>
  <c r="C67" i="26"/>
  <c r="A68" i="26"/>
  <c r="C68" i="26"/>
  <c r="A69" i="26"/>
  <c r="C69" i="26"/>
  <c r="A70" i="26"/>
  <c r="C70" i="26"/>
  <c r="A71" i="26"/>
  <c r="C71" i="26"/>
  <c r="A72" i="26"/>
  <c r="C72" i="26"/>
  <c r="A73" i="26"/>
  <c r="C73" i="26"/>
  <c r="A74" i="26"/>
  <c r="C74" i="26"/>
  <c r="A75" i="26"/>
  <c r="C75" i="26"/>
  <c r="A76" i="26"/>
  <c r="C76" i="26"/>
  <c r="A77" i="26"/>
  <c r="C77" i="26"/>
  <c r="A78" i="26"/>
  <c r="C78" i="26"/>
  <c r="A79" i="26"/>
  <c r="C79" i="26"/>
  <c r="A80" i="26"/>
  <c r="C80" i="26"/>
  <c r="A81" i="26"/>
  <c r="C81" i="26"/>
  <c r="A82" i="26"/>
  <c r="C82" i="26"/>
  <c r="A83" i="26"/>
  <c r="C83" i="26"/>
  <c r="A84" i="26"/>
  <c r="C84" i="26"/>
  <c r="A85" i="26"/>
  <c r="C85" i="26"/>
  <c r="A86" i="26"/>
  <c r="C86" i="26"/>
  <c r="A87" i="26"/>
  <c r="C87" i="26"/>
  <c r="A88" i="26"/>
  <c r="C88" i="26"/>
  <c r="A89" i="26"/>
  <c r="C89" i="26"/>
  <c r="A90" i="26"/>
  <c r="C90" i="26"/>
  <c r="A91" i="26"/>
  <c r="C91" i="26"/>
  <c r="A92" i="26"/>
  <c r="C92" i="26"/>
  <c r="A93" i="26"/>
  <c r="C93" i="26"/>
  <c r="A94" i="26"/>
  <c r="C94" i="26"/>
  <c r="A95" i="26"/>
  <c r="C95" i="26"/>
  <c r="A96" i="26"/>
  <c r="C96" i="26"/>
  <c r="A97" i="26"/>
  <c r="C97" i="26"/>
  <c r="A98" i="26"/>
  <c r="C98" i="26"/>
  <c r="A99" i="26"/>
  <c r="C99" i="26"/>
  <c r="A100" i="26"/>
  <c r="C100" i="26"/>
  <c r="A101" i="26"/>
  <c r="C101" i="26"/>
  <c r="A102" i="26"/>
  <c r="C102" i="26"/>
  <c r="A103" i="26"/>
  <c r="C103" i="26"/>
  <c r="A104" i="26"/>
  <c r="C104" i="26"/>
  <c r="A105" i="26"/>
  <c r="C105" i="26"/>
  <c r="A106" i="26"/>
  <c r="C106" i="26"/>
  <c r="A107" i="26"/>
  <c r="C107" i="26"/>
  <c r="A108" i="26"/>
  <c r="C108" i="26"/>
  <c r="A109" i="26"/>
  <c r="C109" i="26"/>
  <c r="A110" i="26"/>
  <c r="C110" i="26"/>
  <c r="A111" i="26"/>
  <c r="C111" i="26"/>
  <c r="A112" i="26"/>
  <c r="C112" i="26"/>
  <c r="A113" i="26"/>
  <c r="C113" i="26"/>
  <c r="A114" i="26"/>
  <c r="C114" i="26"/>
  <c r="A115" i="26"/>
  <c r="C115" i="26"/>
  <c r="A116" i="26"/>
  <c r="C116" i="26"/>
  <c r="A117" i="26"/>
  <c r="C117" i="26"/>
  <c r="A118" i="26"/>
  <c r="C118" i="26"/>
  <c r="A119" i="26"/>
  <c r="C119" i="26"/>
  <c r="A120" i="26"/>
  <c r="C120" i="26"/>
  <c r="A121" i="26"/>
  <c r="C121" i="26"/>
  <c r="A122" i="26"/>
  <c r="C122" i="26"/>
  <c r="A123" i="26"/>
  <c r="C123" i="26"/>
  <c r="A124" i="26"/>
  <c r="C124" i="26"/>
  <c r="A125" i="26"/>
  <c r="C125" i="26"/>
  <c r="A126" i="26"/>
  <c r="C126" i="26"/>
  <c r="A127" i="26"/>
  <c r="C127" i="26"/>
  <c r="A128" i="26"/>
  <c r="C128" i="26"/>
  <c r="A129" i="26"/>
  <c r="C129" i="26"/>
  <c r="A130" i="26"/>
  <c r="C130" i="26"/>
  <c r="A131" i="26"/>
  <c r="C131" i="26"/>
  <c r="A132" i="26"/>
  <c r="C132" i="26"/>
  <c r="A133" i="26"/>
  <c r="C133" i="26"/>
  <c r="A134" i="26"/>
  <c r="C134" i="26"/>
  <c r="A135" i="26"/>
  <c r="C135" i="26"/>
  <c r="A136" i="26"/>
  <c r="C136" i="26"/>
  <c r="A137" i="26"/>
  <c r="C137" i="26"/>
  <c r="A138" i="26"/>
  <c r="C138" i="26"/>
  <c r="A139" i="26"/>
  <c r="C139" i="26"/>
  <c r="A140" i="26"/>
  <c r="C140" i="26"/>
  <c r="A141" i="26"/>
  <c r="C141" i="26"/>
  <c r="A142" i="26"/>
  <c r="C142" i="26"/>
  <c r="A143" i="26"/>
  <c r="C143" i="26"/>
  <c r="A144" i="26"/>
  <c r="C144" i="26"/>
  <c r="A145" i="26"/>
  <c r="C145" i="26"/>
  <c r="A146" i="26"/>
  <c r="C146" i="26"/>
  <c r="A11" i="26"/>
  <c r="B11" i="26"/>
  <c r="A12" i="26"/>
  <c r="A13" i="26"/>
  <c r="C13" i="26"/>
  <c r="A14" i="26"/>
  <c r="C14" i="26"/>
  <c r="B10" i="26"/>
  <c r="A10" i="26"/>
  <c r="D140" i="25"/>
  <c r="C140" i="25"/>
  <c r="B140" i="25"/>
  <c r="A140" i="25"/>
  <c r="D139" i="25"/>
  <c r="C139" i="25"/>
  <c r="B139" i="25"/>
  <c r="A139" i="25"/>
  <c r="D138" i="25"/>
  <c r="C138" i="25"/>
  <c r="B138" i="25"/>
  <c r="A138" i="25"/>
  <c r="D137" i="25"/>
  <c r="C137" i="25"/>
  <c r="B137" i="25"/>
  <c r="A137" i="25"/>
  <c r="D136" i="25"/>
  <c r="C136" i="25"/>
  <c r="B136" i="25"/>
  <c r="A136" i="25"/>
  <c r="D135" i="25"/>
  <c r="C135" i="25"/>
  <c r="B135" i="25"/>
  <c r="A135" i="25"/>
  <c r="D134" i="25"/>
  <c r="C134" i="25"/>
  <c r="B134" i="25"/>
  <c r="A134" i="25"/>
  <c r="D133" i="25"/>
  <c r="C133" i="25"/>
  <c r="B133" i="25"/>
  <c r="A133" i="25"/>
  <c r="D132" i="25"/>
  <c r="C132" i="25"/>
  <c r="B132" i="25"/>
  <c r="A132" i="25"/>
  <c r="D131" i="25"/>
  <c r="C131" i="25"/>
  <c r="B131" i="25"/>
  <c r="A131" i="25"/>
  <c r="D130" i="25"/>
  <c r="C130" i="25"/>
  <c r="B130" i="25"/>
  <c r="A130" i="25"/>
  <c r="D129" i="25"/>
  <c r="C129" i="25"/>
  <c r="B129" i="25"/>
  <c r="A129" i="25"/>
  <c r="D128" i="25"/>
  <c r="C128" i="25"/>
  <c r="B128" i="25"/>
  <c r="A128" i="25"/>
  <c r="D127" i="25"/>
  <c r="C127" i="25"/>
  <c r="B127" i="25"/>
  <c r="A127" i="25"/>
  <c r="D126" i="25"/>
  <c r="C126" i="25"/>
  <c r="B126" i="25"/>
  <c r="A126" i="25"/>
  <c r="D125" i="25"/>
  <c r="C125" i="25"/>
  <c r="B125" i="25"/>
  <c r="A125" i="25"/>
  <c r="D124" i="25"/>
  <c r="C124" i="25"/>
  <c r="B124" i="25"/>
  <c r="A124" i="25"/>
  <c r="D123" i="25"/>
  <c r="C123" i="25"/>
  <c r="B123" i="25"/>
  <c r="A123" i="25"/>
  <c r="D122" i="25"/>
  <c r="C122" i="25"/>
  <c r="B122" i="25"/>
  <c r="A122" i="25"/>
  <c r="D121" i="25"/>
  <c r="C121" i="25"/>
  <c r="B121" i="25"/>
  <c r="A121" i="25"/>
  <c r="D120" i="25"/>
  <c r="C120" i="25"/>
  <c r="B120" i="25"/>
  <c r="A120" i="25"/>
  <c r="D119" i="25"/>
  <c r="C119" i="25"/>
  <c r="B119" i="25"/>
  <c r="A119" i="25"/>
  <c r="D118" i="25"/>
  <c r="C118" i="25"/>
  <c r="B118" i="25"/>
  <c r="A118" i="25"/>
  <c r="D117" i="25"/>
  <c r="C117" i="25"/>
  <c r="B117" i="25"/>
  <c r="A117" i="25"/>
  <c r="D116" i="25"/>
  <c r="C116" i="25"/>
  <c r="B116" i="25"/>
  <c r="A116" i="25"/>
  <c r="D115" i="25"/>
  <c r="C115" i="25"/>
  <c r="B115" i="25"/>
  <c r="A115" i="25"/>
  <c r="D114" i="25"/>
  <c r="C114" i="25"/>
  <c r="B114" i="25"/>
  <c r="A114" i="25"/>
  <c r="D113" i="25"/>
  <c r="C113" i="25"/>
  <c r="B113" i="25"/>
  <c r="A113" i="25"/>
  <c r="D112" i="25"/>
  <c r="C112" i="25"/>
  <c r="B112" i="25"/>
  <c r="A112" i="25"/>
  <c r="D111" i="25"/>
  <c r="C111" i="25"/>
  <c r="B111" i="25"/>
  <c r="A111" i="25"/>
  <c r="D110" i="25"/>
  <c r="C110" i="25"/>
  <c r="B110" i="25"/>
  <c r="A110" i="25"/>
  <c r="D109" i="25"/>
  <c r="C109" i="25"/>
  <c r="B109" i="25"/>
  <c r="A109" i="25"/>
  <c r="D108" i="25"/>
  <c r="C108" i="25"/>
  <c r="B108" i="25"/>
  <c r="A108" i="25"/>
  <c r="D107" i="25"/>
  <c r="C107" i="25"/>
  <c r="B107" i="25"/>
  <c r="A107" i="25"/>
  <c r="D106" i="25"/>
  <c r="C106" i="25"/>
  <c r="B106" i="25"/>
  <c r="A106" i="25"/>
  <c r="D105" i="25"/>
  <c r="C105" i="25"/>
  <c r="B105" i="25"/>
  <c r="A105" i="25"/>
  <c r="D104" i="25"/>
  <c r="C104" i="25"/>
  <c r="B104" i="25"/>
  <c r="A104" i="25"/>
  <c r="D103" i="25"/>
  <c r="C103" i="25"/>
  <c r="B103" i="25"/>
  <c r="A103" i="25"/>
  <c r="D102" i="25"/>
  <c r="C102" i="25"/>
  <c r="B102" i="25"/>
  <c r="A102" i="25"/>
  <c r="D101" i="25"/>
  <c r="C101" i="25"/>
  <c r="B101" i="25"/>
  <c r="A101" i="25"/>
  <c r="D100" i="25"/>
  <c r="C100" i="25"/>
  <c r="B100" i="25"/>
  <c r="A100" i="25"/>
  <c r="D99" i="25"/>
  <c r="C99" i="25"/>
  <c r="B99" i="25"/>
  <c r="A99" i="25"/>
  <c r="D98" i="25"/>
  <c r="C98" i="25"/>
  <c r="B98" i="25"/>
  <c r="A98" i="25"/>
  <c r="D97" i="25"/>
  <c r="C97" i="25"/>
  <c r="B97" i="25"/>
  <c r="A97" i="25"/>
  <c r="D96" i="25"/>
  <c r="C96" i="25"/>
  <c r="B96" i="25"/>
  <c r="A96" i="25"/>
  <c r="D95" i="25"/>
  <c r="C95" i="25"/>
  <c r="B95" i="25"/>
  <c r="A95" i="25"/>
  <c r="D94" i="25"/>
  <c r="C94" i="25"/>
  <c r="B94" i="25"/>
  <c r="A94" i="25"/>
  <c r="D93" i="25"/>
  <c r="C93" i="25"/>
  <c r="B93" i="25"/>
  <c r="A93" i="25"/>
  <c r="D92" i="25"/>
  <c r="C92" i="25"/>
  <c r="B92" i="25"/>
  <c r="A92" i="25"/>
  <c r="D91" i="25"/>
  <c r="C91" i="25"/>
  <c r="B91" i="25"/>
  <c r="A91" i="25"/>
  <c r="D90" i="25"/>
  <c r="C90" i="25"/>
  <c r="B90" i="25"/>
  <c r="A90" i="25"/>
  <c r="D89" i="25"/>
  <c r="C89" i="25"/>
  <c r="B89" i="25"/>
  <c r="A89" i="25"/>
  <c r="D88" i="25"/>
  <c r="C88" i="25"/>
  <c r="B88" i="25"/>
  <c r="A88" i="25"/>
  <c r="D87" i="25"/>
  <c r="C87" i="25"/>
  <c r="B87" i="25"/>
  <c r="A87" i="25"/>
  <c r="D86" i="25"/>
  <c r="C86" i="25"/>
  <c r="B86" i="25"/>
  <c r="A86" i="25"/>
  <c r="D85" i="25"/>
  <c r="C85" i="25"/>
  <c r="B85" i="25"/>
  <c r="A85" i="25"/>
  <c r="D84" i="25"/>
  <c r="C84" i="25"/>
  <c r="B84" i="25"/>
  <c r="A84" i="25"/>
  <c r="D83" i="25"/>
  <c r="C83" i="25"/>
  <c r="B83" i="25"/>
  <c r="A83" i="25"/>
  <c r="D82" i="25"/>
  <c r="C82" i="25"/>
  <c r="B82" i="25"/>
  <c r="A82" i="25"/>
  <c r="D81" i="25"/>
  <c r="C81" i="25"/>
  <c r="B81" i="25"/>
  <c r="A81" i="25"/>
  <c r="D80" i="25"/>
  <c r="C80" i="25"/>
  <c r="B80" i="25"/>
  <c r="A80" i="25"/>
  <c r="D79" i="25"/>
  <c r="C79" i="25"/>
  <c r="B79" i="25"/>
  <c r="A79" i="25"/>
  <c r="D78" i="25"/>
  <c r="C78" i="25"/>
  <c r="B78" i="25"/>
  <c r="A78" i="25"/>
  <c r="D77" i="25"/>
  <c r="C77" i="25"/>
  <c r="B77" i="25"/>
  <c r="A77" i="25"/>
  <c r="D76" i="25"/>
  <c r="C76" i="25"/>
  <c r="B76" i="25"/>
  <c r="A76" i="25"/>
  <c r="D75" i="25"/>
  <c r="C75" i="25"/>
  <c r="B75" i="25"/>
  <c r="A75" i="25"/>
  <c r="D74" i="25"/>
  <c r="C74" i="25"/>
  <c r="B74" i="25"/>
  <c r="A74" i="25"/>
  <c r="D73" i="25"/>
  <c r="C73" i="25"/>
  <c r="B73" i="25"/>
  <c r="A73" i="25"/>
  <c r="D72" i="25"/>
  <c r="C72" i="25"/>
  <c r="B72" i="25"/>
  <c r="A72" i="25"/>
  <c r="D71" i="25"/>
  <c r="C71" i="25"/>
  <c r="B71" i="25"/>
  <c r="A71" i="25"/>
  <c r="D70" i="25"/>
  <c r="C70" i="25"/>
  <c r="B70" i="25"/>
  <c r="A70" i="25"/>
  <c r="D69" i="25"/>
  <c r="C69" i="25"/>
  <c r="B69" i="25"/>
  <c r="A69" i="25"/>
  <c r="D68" i="25"/>
  <c r="C68" i="25"/>
  <c r="B68" i="25"/>
  <c r="A68" i="25"/>
  <c r="D67" i="25"/>
  <c r="C67" i="25"/>
  <c r="B67" i="25"/>
  <c r="A67" i="25"/>
  <c r="D66" i="25"/>
  <c r="C66" i="25"/>
  <c r="B66" i="25"/>
  <c r="A66" i="25"/>
  <c r="D65" i="25"/>
  <c r="C65" i="25"/>
  <c r="B65" i="25"/>
  <c r="A65" i="25"/>
  <c r="D64" i="25"/>
  <c r="C64" i="25"/>
  <c r="B64" i="25"/>
  <c r="A64" i="25"/>
  <c r="D63" i="25"/>
  <c r="C63" i="25"/>
  <c r="B63" i="25"/>
  <c r="A63" i="25"/>
  <c r="D62" i="25"/>
  <c r="C62" i="25"/>
  <c r="B62" i="25"/>
  <c r="A62" i="25"/>
  <c r="D61" i="25"/>
  <c r="C61" i="25"/>
  <c r="B61" i="25"/>
  <c r="A61" i="25"/>
  <c r="D60" i="25"/>
  <c r="C60" i="25"/>
  <c r="B60" i="25"/>
  <c r="A60" i="25"/>
  <c r="D59" i="25"/>
  <c r="C59" i="25"/>
  <c r="B59" i="25"/>
  <c r="A59" i="25"/>
  <c r="D58" i="25"/>
  <c r="C58" i="25"/>
  <c r="B58" i="25"/>
  <c r="A58" i="25"/>
  <c r="D57" i="25"/>
  <c r="C57" i="25"/>
  <c r="B57" i="25"/>
  <c r="A57" i="25"/>
  <c r="D56" i="25"/>
  <c r="C56" i="25"/>
  <c r="B56" i="25"/>
  <c r="A56" i="25"/>
  <c r="D55" i="25"/>
  <c r="C55" i="25"/>
  <c r="B55" i="25"/>
  <c r="A55" i="25"/>
  <c r="D54" i="25"/>
  <c r="C54" i="25"/>
  <c r="B54" i="25"/>
  <c r="A54" i="25"/>
  <c r="D53" i="25"/>
  <c r="C53" i="25"/>
  <c r="B53" i="25"/>
  <c r="A53" i="25"/>
  <c r="D52" i="25"/>
  <c r="C52" i="25"/>
  <c r="B52" i="25"/>
  <c r="A52" i="25"/>
  <c r="D51" i="25"/>
  <c r="C51" i="25"/>
  <c r="B51" i="25"/>
  <c r="A51" i="25"/>
  <c r="D50" i="25"/>
  <c r="C50" i="25"/>
  <c r="B50" i="25"/>
  <c r="A50" i="25"/>
  <c r="D49" i="25"/>
  <c r="C49" i="25"/>
  <c r="B49" i="25"/>
  <c r="A49" i="25"/>
  <c r="D48" i="25"/>
  <c r="C48" i="25"/>
  <c r="B48" i="25"/>
  <c r="A48" i="25"/>
  <c r="D47" i="25"/>
  <c r="C47" i="25"/>
  <c r="B47" i="25"/>
  <c r="A47" i="25"/>
  <c r="D46" i="25"/>
  <c r="C46" i="25"/>
  <c r="B46" i="25"/>
  <c r="A46" i="25"/>
  <c r="D45" i="25"/>
  <c r="C45" i="25"/>
  <c r="B45" i="25"/>
  <c r="A45" i="25"/>
  <c r="D44" i="25"/>
  <c r="C44" i="25"/>
  <c r="B44" i="25"/>
  <c r="A44" i="25"/>
  <c r="D43" i="25"/>
  <c r="C43" i="25"/>
  <c r="B43" i="25"/>
  <c r="A43" i="25"/>
  <c r="D42" i="25"/>
  <c r="C42" i="25"/>
  <c r="B42" i="25"/>
  <c r="A42" i="25"/>
  <c r="D41" i="25"/>
  <c r="C41" i="25"/>
  <c r="B41" i="25"/>
  <c r="A41" i="25"/>
  <c r="D40" i="25"/>
  <c r="C40" i="25"/>
  <c r="B40" i="25"/>
  <c r="A40" i="25"/>
  <c r="D39" i="25"/>
  <c r="C39" i="25"/>
  <c r="B39" i="25"/>
  <c r="A39" i="25"/>
  <c r="D38" i="25"/>
  <c r="C38" i="25"/>
  <c r="B38" i="25"/>
  <c r="A38" i="25"/>
  <c r="D37" i="25"/>
  <c r="C37" i="25"/>
  <c r="B37" i="25"/>
  <c r="A37" i="25"/>
  <c r="D36" i="25"/>
  <c r="C36" i="25"/>
  <c r="B36" i="25"/>
  <c r="A36" i="25"/>
  <c r="D35" i="25"/>
  <c r="C35" i="25"/>
  <c r="B35" i="25"/>
  <c r="A35" i="25"/>
  <c r="D34" i="25"/>
  <c r="C34" i="25"/>
  <c r="B34" i="25"/>
  <c r="A34" i="25"/>
  <c r="D33" i="25"/>
  <c r="C33" i="25"/>
  <c r="B33" i="25"/>
  <c r="A33" i="25"/>
  <c r="D32" i="25"/>
  <c r="C32" i="25"/>
  <c r="B32" i="25"/>
  <c r="A32" i="25"/>
  <c r="D31" i="25"/>
  <c r="C31" i="25"/>
  <c r="B31" i="25"/>
  <c r="A31" i="25"/>
  <c r="D30" i="25"/>
  <c r="C30" i="25"/>
  <c r="B30" i="25"/>
  <c r="A30" i="25"/>
  <c r="D29" i="25"/>
  <c r="C29" i="25"/>
  <c r="B29" i="25"/>
  <c r="A29" i="25"/>
  <c r="D28" i="25"/>
  <c r="C28" i="25"/>
  <c r="B28" i="25"/>
  <c r="A28" i="25"/>
  <c r="D27" i="25"/>
  <c r="C27" i="25"/>
  <c r="B27" i="25"/>
  <c r="A27" i="25"/>
  <c r="D26" i="25"/>
  <c r="C26" i="25"/>
  <c r="B26" i="25"/>
  <c r="A26" i="25"/>
  <c r="D25" i="25"/>
  <c r="C25" i="25"/>
  <c r="B25" i="25"/>
  <c r="A25" i="25"/>
  <c r="D24" i="25"/>
  <c r="C24" i="25"/>
  <c r="B24" i="25"/>
  <c r="A24" i="25"/>
  <c r="D23" i="25"/>
  <c r="C23" i="25"/>
  <c r="B23" i="25"/>
  <c r="A23" i="25"/>
  <c r="D22" i="25"/>
  <c r="C22" i="25"/>
  <c r="B22" i="25"/>
  <c r="A22" i="25"/>
  <c r="D21" i="25"/>
  <c r="C21" i="25"/>
  <c r="B21" i="25"/>
  <c r="A21" i="25"/>
  <c r="D20" i="25"/>
  <c r="C20" i="25"/>
  <c r="B20" i="25"/>
  <c r="A20" i="25"/>
  <c r="D19" i="25"/>
  <c r="C19" i="25"/>
  <c r="B19" i="25"/>
  <c r="A19" i="25"/>
  <c r="D18" i="25"/>
  <c r="C18" i="25"/>
  <c r="B18" i="25"/>
  <c r="A18" i="25"/>
  <c r="D17" i="25"/>
  <c r="C17" i="25"/>
  <c r="B17" i="25"/>
  <c r="A17" i="25"/>
  <c r="D16" i="25"/>
  <c r="C16" i="25"/>
  <c r="B16" i="25"/>
  <c r="A16" i="25"/>
  <c r="D15" i="25"/>
  <c r="C15" i="25"/>
  <c r="B15" i="25"/>
  <c r="A15" i="25"/>
  <c r="D14" i="25"/>
  <c r="C14" i="25"/>
  <c r="B14" i="25"/>
  <c r="A14" i="25"/>
  <c r="D13" i="25"/>
  <c r="C13" i="25"/>
  <c r="B13" i="25"/>
  <c r="A13" i="25"/>
  <c r="D12" i="25"/>
  <c r="C12" i="25"/>
  <c r="B12" i="25"/>
  <c r="A12" i="25"/>
  <c r="D11" i="25"/>
  <c r="C11" i="25"/>
  <c r="B11" i="25"/>
  <c r="A11" i="25"/>
  <c r="D10" i="25"/>
  <c r="C10" i="25"/>
  <c r="B10" i="25"/>
  <c r="A10" i="25"/>
  <c r="D9" i="25"/>
  <c r="C9" i="25"/>
  <c r="B9" i="25"/>
  <c r="A9" i="25"/>
  <c r="D8" i="25"/>
  <c r="C8" i="25"/>
  <c r="B8" i="25"/>
  <c r="A8" i="25"/>
  <c r="D7" i="25"/>
  <c r="C7" i="25"/>
  <c r="B7" i="25"/>
  <c r="A7" i="25"/>
  <c r="D6" i="25"/>
  <c r="C6" i="25"/>
  <c r="B6" i="25"/>
  <c r="A6" i="25"/>
  <c r="D5" i="25"/>
  <c r="C5" i="25"/>
  <c r="B5" i="25"/>
  <c r="A5" i="25"/>
  <c r="D4" i="25"/>
  <c r="C4" i="25"/>
  <c r="B4" i="25"/>
  <c r="A4" i="25"/>
  <c r="D2" i="25"/>
  <c r="D140" i="24"/>
  <c r="C140" i="24"/>
  <c r="B140" i="24"/>
  <c r="A140" i="24"/>
  <c r="D139" i="24"/>
  <c r="C139" i="24"/>
  <c r="B139" i="24"/>
  <c r="A139" i="24"/>
  <c r="D138" i="24"/>
  <c r="C138" i="24"/>
  <c r="B138" i="24"/>
  <c r="A138" i="24"/>
  <c r="D137" i="24"/>
  <c r="C137" i="24"/>
  <c r="B137" i="24"/>
  <c r="A137" i="24"/>
  <c r="D136" i="24"/>
  <c r="C136" i="24"/>
  <c r="B136" i="24"/>
  <c r="A136" i="24"/>
  <c r="D135" i="24"/>
  <c r="C135" i="24"/>
  <c r="B135" i="24"/>
  <c r="A135" i="24"/>
  <c r="D134" i="24"/>
  <c r="C134" i="24"/>
  <c r="B134" i="24"/>
  <c r="A134" i="24"/>
  <c r="D133" i="24"/>
  <c r="C133" i="24"/>
  <c r="B133" i="24"/>
  <c r="A133" i="24"/>
  <c r="D132" i="24"/>
  <c r="C132" i="24"/>
  <c r="B132" i="24"/>
  <c r="A132" i="24"/>
  <c r="D131" i="24"/>
  <c r="C131" i="24"/>
  <c r="B131" i="24"/>
  <c r="A131" i="24"/>
  <c r="D130" i="24"/>
  <c r="C130" i="24"/>
  <c r="B130" i="24"/>
  <c r="A130" i="24"/>
  <c r="D129" i="24"/>
  <c r="C129" i="24"/>
  <c r="B129" i="24"/>
  <c r="A129" i="24"/>
  <c r="D128" i="24"/>
  <c r="C128" i="24"/>
  <c r="B128" i="24"/>
  <c r="A128" i="24"/>
  <c r="D127" i="24"/>
  <c r="C127" i="24"/>
  <c r="B127" i="24"/>
  <c r="A127" i="24"/>
  <c r="D126" i="24"/>
  <c r="C126" i="24"/>
  <c r="B126" i="24"/>
  <c r="A126" i="24"/>
  <c r="D125" i="24"/>
  <c r="C125" i="24"/>
  <c r="B125" i="24"/>
  <c r="A125" i="24"/>
  <c r="D124" i="24"/>
  <c r="C124" i="24"/>
  <c r="B124" i="24"/>
  <c r="A124" i="24"/>
  <c r="D123" i="24"/>
  <c r="C123" i="24"/>
  <c r="B123" i="24"/>
  <c r="A123" i="24"/>
  <c r="D122" i="24"/>
  <c r="C122" i="24"/>
  <c r="B122" i="24"/>
  <c r="A122" i="24"/>
  <c r="D121" i="24"/>
  <c r="C121" i="24"/>
  <c r="B121" i="24"/>
  <c r="A121" i="24"/>
  <c r="D120" i="24"/>
  <c r="C120" i="24"/>
  <c r="B120" i="24"/>
  <c r="A120" i="24"/>
  <c r="D119" i="24"/>
  <c r="C119" i="24"/>
  <c r="B119" i="24"/>
  <c r="A119" i="24"/>
  <c r="D118" i="24"/>
  <c r="C118" i="24"/>
  <c r="B118" i="24"/>
  <c r="A118" i="24"/>
  <c r="D117" i="24"/>
  <c r="C117" i="24"/>
  <c r="B117" i="24"/>
  <c r="A117" i="24"/>
  <c r="D116" i="24"/>
  <c r="C116" i="24"/>
  <c r="B116" i="24"/>
  <c r="A116" i="24"/>
  <c r="D115" i="24"/>
  <c r="C115" i="24"/>
  <c r="B115" i="24"/>
  <c r="A115" i="24"/>
  <c r="D114" i="24"/>
  <c r="C114" i="24"/>
  <c r="B114" i="24"/>
  <c r="A114" i="24"/>
  <c r="D113" i="24"/>
  <c r="C113" i="24"/>
  <c r="B113" i="24"/>
  <c r="A113" i="24"/>
  <c r="D112" i="24"/>
  <c r="C112" i="24"/>
  <c r="B112" i="24"/>
  <c r="A112" i="24"/>
  <c r="D111" i="24"/>
  <c r="C111" i="24"/>
  <c r="B111" i="24"/>
  <c r="A111" i="24"/>
  <c r="D110" i="24"/>
  <c r="C110" i="24"/>
  <c r="B110" i="24"/>
  <c r="A110" i="24"/>
  <c r="D109" i="24"/>
  <c r="C109" i="24"/>
  <c r="B109" i="24"/>
  <c r="A109" i="24"/>
  <c r="D108" i="24"/>
  <c r="C108" i="24"/>
  <c r="B108" i="24"/>
  <c r="A108" i="24"/>
  <c r="D107" i="24"/>
  <c r="C107" i="24"/>
  <c r="B107" i="24"/>
  <c r="A107" i="24"/>
  <c r="D106" i="24"/>
  <c r="C106" i="24"/>
  <c r="B106" i="24"/>
  <c r="A106" i="24"/>
  <c r="D105" i="24"/>
  <c r="C105" i="24"/>
  <c r="B105" i="24"/>
  <c r="A105" i="24"/>
  <c r="D104" i="24"/>
  <c r="C104" i="24"/>
  <c r="B104" i="24"/>
  <c r="A104" i="24"/>
  <c r="D103" i="24"/>
  <c r="C103" i="24"/>
  <c r="B103" i="24"/>
  <c r="A103" i="24"/>
  <c r="D102" i="24"/>
  <c r="C102" i="24"/>
  <c r="B102" i="24"/>
  <c r="A102" i="24"/>
  <c r="D101" i="24"/>
  <c r="C101" i="24"/>
  <c r="B101" i="24"/>
  <c r="A101" i="24"/>
  <c r="D100" i="24"/>
  <c r="C100" i="24"/>
  <c r="B100" i="24"/>
  <c r="A100" i="24"/>
  <c r="D99" i="24"/>
  <c r="C99" i="24"/>
  <c r="B99" i="24"/>
  <c r="A99" i="24"/>
  <c r="D98" i="24"/>
  <c r="C98" i="24"/>
  <c r="B98" i="24"/>
  <c r="A98" i="24"/>
  <c r="D97" i="24"/>
  <c r="C97" i="24"/>
  <c r="B97" i="24"/>
  <c r="A97" i="24"/>
  <c r="D96" i="24"/>
  <c r="C96" i="24"/>
  <c r="B96" i="24"/>
  <c r="A96" i="24"/>
  <c r="D95" i="24"/>
  <c r="C95" i="24"/>
  <c r="B95" i="24"/>
  <c r="A95" i="24"/>
  <c r="D94" i="24"/>
  <c r="C94" i="24"/>
  <c r="B94" i="24"/>
  <c r="A94" i="24"/>
  <c r="D93" i="24"/>
  <c r="C93" i="24"/>
  <c r="B93" i="24"/>
  <c r="A93" i="24"/>
  <c r="D92" i="24"/>
  <c r="C92" i="24"/>
  <c r="B92" i="24"/>
  <c r="A92" i="24"/>
  <c r="D91" i="24"/>
  <c r="C91" i="24"/>
  <c r="B91" i="24"/>
  <c r="A91" i="24"/>
  <c r="D90" i="24"/>
  <c r="C90" i="24"/>
  <c r="B90" i="24"/>
  <c r="A90" i="24"/>
  <c r="D89" i="24"/>
  <c r="C89" i="24"/>
  <c r="B89" i="24"/>
  <c r="A89" i="24"/>
  <c r="D88" i="24"/>
  <c r="C88" i="24"/>
  <c r="B88" i="24"/>
  <c r="A88" i="24"/>
  <c r="D87" i="24"/>
  <c r="C87" i="24"/>
  <c r="B87" i="24"/>
  <c r="A87" i="24"/>
  <c r="D86" i="24"/>
  <c r="C86" i="24"/>
  <c r="B86" i="24"/>
  <c r="A86" i="24"/>
  <c r="D85" i="24"/>
  <c r="C85" i="24"/>
  <c r="B85" i="24"/>
  <c r="A85" i="24"/>
  <c r="D84" i="24"/>
  <c r="C84" i="24"/>
  <c r="B84" i="24"/>
  <c r="A84" i="24"/>
  <c r="D83" i="24"/>
  <c r="C83" i="24"/>
  <c r="B83" i="24"/>
  <c r="A83" i="24"/>
  <c r="D82" i="24"/>
  <c r="C82" i="24"/>
  <c r="B82" i="24"/>
  <c r="A82" i="24"/>
  <c r="D81" i="24"/>
  <c r="C81" i="24"/>
  <c r="B81" i="24"/>
  <c r="A81" i="24"/>
  <c r="D80" i="24"/>
  <c r="C80" i="24"/>
  <c r="B80" i="24"/>
  <c r="A80" i="24"/>
  <c r="D79" i="24"/>
  <c r="C79" i="24"/>
  <c r="B79" i="24"/>
  <c r="A79" i="24"/>
  <c r="D78" i="24"/>
  <c r="C78" i="24"/>
  <c r="B78" i="24"/>
  <c r="A78" i="24"/>
  <c r="D77" i="24"/>
  <c r="C77" i="24"/>
  <c r="B77" i="24"/>
  <c r="A77" i="24"/>
  <c r="D76" i="24"/>
  <c r="C76" i="24"/>
  <c r="B76" i="24"/>
  <c r="A76" i="24"/>
  <c r="D75" i="24"/>
  <c r="C75" i="24"/>
  <c r="B75" i="24"/>
  <c r="A75" i="24"/>
  <c r="D74" i="24"/>
  <c r="C74" i="24"/>
  <c r="B74" i="24"/>
  <c r="A74" i="24"/>
  <c r="D73" i="24"/>
  <c r="C73" i="24"/>
  <c r="B73" i="24"/>
  <c r="A73" i="24"/>
  <c r="D72" i="24"/>
  <c r="C72" i="24"/>
  <c r="B72" i="24"/>
  <c r="A72" i="24"/>
  <c r="D71" i="24"/>
  <c r="C71" i="24"/>
  <c r="B71" i="24"/>
  <c r="A71" i="24"/>
  <c r="D70" i="24"/>
  <c r="C70" i="24"/>
  <c r="B70" i="24"/>
  <c r="A70" i="24"/>
  <c r="D69" i="24"/>
  <c r="C69" i="24"/>
  <c r="B69" i="24"/>
  <c r="A69" i="24"/>
  <c r="D68" i="24"/>
  <c r="C68" i="24"/>
  <c r="B68" i="24"/>
  <c r="A68" i="24"/>
  <c r="D67" i="24"/>
  <c r="C67" i="24"/>
  <c r="B67" i="24"/>
  <c r="A67" i="24"/>
  <c r="D66" i="24"/>
  <c r="C66" i="24"/>
  <c r="B66" i="24"/>
  <c r="A66" i="24"/>
  <c r="D65" i="24"/>
  <c r="C65" i="24"/>
  <c r="B65" i="24"/>
  <c r="A65" i="24"/>
  <c r="D64" i="24"/>
  <c r="C64" i="24"/>
  <c r="B64" i="24"/>
  <c r="A64" i="24"/>
  <c r="D63" i="24"/>
  <c r="C63" i="24"/>
  <c r="B63" i="24"/>
  <c r="A63" i="24"/>
  <c r="D62" i="24"/>
  <c r="C62" i="24"/>
  <c r="B62" i="24"/>
  <c r="A62" i="24"/>
  <c r="D61" i="24"/>
  <c r="C61" i="24"/>
  <c r="B61" i="24"/>
  <c r="A61" i="24"/>
  <c r="D60" i="24"/>
  <c r="C60" i="24"/>
  <c r="B60" i="24"/>
  <c r="A60" i="24"/>
  <c r="D59" i="24"/>
  <c r="C59" i="24"/>
  <c r="B59" i="24"/>
  <c r="A59" i="24"/>
  <c r="D58" i="24"/>
  <c r="C58" i="24"/>
  <c r="B58" i="24"/>
  <c r="A58" i="24"/>
  <c r="D57" i="24"/>
  <c r="C57" i="24"/>
  <c r="B57" i="24"/>
  <c r="A57" i="24"/>
  <c r="D56" i="24"/>
  <c r="C56" i="24"/>
  <c r="B56" i="24"/>
  <c r="A56" i="24"/>
  <c r="D55" i="24"/>
  <c r="C55" i="24"/>
  <c r="B55" i="24"/>
  <c r="A55" i="24"/>
  <c r="D54" i="24"/>
  <c r="C54" i="24"/>
  <c r="B54" i="24"/>
  <c r="A54" i="24"/>
  <c r="D53" i="24"/>
  <c r="C53" i="24"/>
  <c r="B53" i="24"/>
  <c r="A53" i="24"/>
  <c r="D52" i="24"/>
  <c r="C52" i="24"/>
  <c r="B52" i="24"/>
  <c r="A52" i="24"/>
  <c r="D51" i="24"/>
  <c r="C51" i="24"/>
  <c r="B51" i="24"/>
  <c r="A51" i="24"/>
  <c r="D50" i="24"/>
  <c r="C50" i="24"/>
  <c r="B50" i="24"/>
  <c r="A50" i="24"/>
  <c r="D49" i="24"/>
  <c r="C49" i="24"/>
  <c r="B49" i="24"/>
  <c r="A49" i="24"/>
  <c r="D48" i="24"/>
  <c r="C48" i="24"/>
  <c r="B48" i="24"/>
  <c r="A48" i="24"/>
  <c r="D47" i="24"/>
  <c r="C47" i="24"/>
  <c r="B47" i="24"/>
  <c r="A47" i="24"/>
  <c r="D46" i="24"/>
  <c r="C46" i="24"/>
  <c r="B46" i="24"/>
  <c r="A46" i="24"/>
  <c r="D45" i="24"/>
  <c r="C45" i="24"/>
  <c r="B45" i="24"/>
  <c r="A45" i="24"/>
  <c r="D44" i="24"/>
  <c r="C44" i="24"/>
  <c r="B44" i="24"/>
  <c r="A44" i="24"/>
  <c r="D43" i="24"/>
  <c r="C43" i="24"/>
  <c r="B43" i="24"/>
  <c r="A43" i="24"/>
  <c r="D42" i="24"/>
  <c r="C42" i="24"/>
  <c r="B42" i="24"/>
  <c r="A42" i="24"/>
  <c r="D41" i="24"/>
  <c r="C41" i="24"/>
  <c r="B41" i="24"/>
  <c r="A41" i="24"/>
  <c r="D40" i="24"/>
  <c r="C40" i="24"/>
  <c r="B40" i="24"/>
  <c r="A40" i="24"/>
  <c r="D39" i="24"/>
  <c r="C39" i="24"/>
  <c r="B39" i="24"/>
  <c r="A39" i="24"/>
  <c r="D38" i="24"/>
  <c r="C38" i="24"/>
  <c r="B38" i="24"/>
  <c r="A38" i="24"/>
  <c r="D37" i="24"/>
  <c r="C37" i="24"/>
  <c r="B37" i="24"/>
  <c r="A37" i="24"/>
  <c r="D36" i="24"/>
  <c r="C36" i="24"/>
  <c r="B36" i="24"/>
  <c r="A36" i="24"/>
  <c r="D35" i="24"/>
  <c r="C35" i="24"/>
  <c r="B35" i="24"/>
  <c r="A35" i="24"/>
  <c r="D34" i="24"/>
  <c r="C34" i="24"/>
  <c r="B34" i="24"/>
  <c r="A34" i="24"/>
  <c r="D33" i="24"/>
  <c r="C33" i="24"/>
  <c r="B33" i="24"/>
  <c r="A33" i="24"/>
  <c r="D32" i="24"/>
  <c r="C32" i="24"/>
  <c r="B32" i="24"/>
  <c r="A32" i="24"/>
  <c r="D31" i="24"/>
  <c r="C31" i="24"/>
  <c r="B31" i="24"/>
  <c r="A31" i="24"/>
  <c r="D30" i="24"/>
  <c r="C30" i="24"/>
  <c r="B30" i="24"/>
  <c r="A30" i="24"/>
  <c r="D29" i="24"/>
  <c r="C29" i="24"/>
  <c r="B29" i="24"/>
  <c r="A29" i="24"/>
  <c r="D28" i="24"/>
  <c r="C28" i="24"/>
  <c r="B28" i="24"/>
  <c r="A28" i="24"/>
  <c r="D27" i="24"/>
  <c r="C27" i="24"/>
  <c r="B27" i="24"/>
  <c r="A27" i="24"/>
  <c r="D26" i="24"/>
  <c r="C26" i="24"/>
  <c r="B26" i="24"/>
  <c r="A26" i="24"/>
  <c r="D25" i="24"/>
  <c r="C25" i="24"/>
  <c r="B25" i="24"/>
  <c r="A25" i="24"/>
  <c r="D24" i="24"/>
  <c r="C24" i="24"/>
  <c r="B24" i="24"/>
  <c r="A24" i="24"/>
  <c r="D23" i="24"/>
  <c r="C23" i="24"/>
  <c r="B23" i="24"/>
  <c r="A23" i="24"/>
  <c r="D22" i="24"/>
  <c r="C22" i="24"/>
  <c r="B22" i="24"/>
  <c r="A22" i="24"/>
  <c r="D21" i="24"/>
  <c r="C21" i="24"/>
  <c r="B21" i="24"/>
  <c r="A21" i="24"/>
  <c r="D20" i="24"/>
  <c r="C20" i="24"/>
  <c r="B20" i="24"/>
  <c r="A20" i="24"/>
  <c r="D19" i="24"/>
  <c r="C19" i="24"/>
  <c r="B19" i="24"/>
  <c r="A19" i="24"/>
  <c r="D18" i="24"/>
  <c r="C18" i="24"/>
  <c r="B18" i="24"/>
  <c r="A18" i="24"/>
  <c r="D17" i="24"/>
  <c r="C17" i="24"/>
  <c r="B17" i="24"/>
  <c r="A17" i="24"/>
  <c r="D16" i="24"/>
  <c r="C16" i="24"/>
  <c r="B16" i="24"/>
  <c r="A16" i="24"/>
  <c r="D15" i="24"/>
  <c r="C15" i="24"/>
  <c r="B15" i="24"/>
  <c r="A15" i="24"/>
  <c r="D14" i="24"/>
  <c r="C14" i="24"/>
  <c r="B14" i="24"/>
  <c r="A14" i="24"/>
  <c r="D13" i="24"/>
  <c r="C13" i="24"/>
  <c r="B13" i="24"/>
  <c r="A13" i="24"/>
  <c r="D12" i="24"/>
  <c r="C12" i="24"/>
  <c r="B12" i="24"/>
  <c r="A12" i="24"/>
  <c r="D11" i="24"/>
  <c r="C11" i="24"/>
  <c r="B11" i="24"/>
  <c r="A11" i="24"/>
  <c r="D10" i="24"/>
  <c r="C10" i="24"/>
  <c r="B10" i="24"/>
  <c r="A10" i="24"/>
  <c r="D9" i="24"/>
  <c r="C9" i="24"/>
  <c r="B9" i="24"/>
  <c r="A9" i="24"/>
  <c r="D8" i="24"/>
  <c r="C8" i="24"/>
  <c r="B8" i="24"/>
  <c r="A8" i="24"/>
  <c r="D7" i="24"/>
  <c r="C7" i="24"/>
  <c r="B7" i="24"/>
  <c r="A7" i="24"/>
  <c r="D6" i="24"/>
  <c r="C6" i="24"/>
  <c r="B6" i="24"/>
  <c r="A6" i="24"/>
  <c r="D5" i="24"/>
  <c r="C5" i="24"/>
  <c r="B5" i="24"/>
  <c r="A5" i="24"/>
  <c r="D4" i="24"/>
  <c r="C4" i="24"/>
  <c r="B4" i="24"/>
  <c r="A4" i="24"/>
  <c r="D2" i="24"/>
  <c r="D140" i="23"/>
  <c r="C140" i="23"/>
  <c r="B140" i="23"/>
  <c r="A140" i="23"/>
  <c r="D139" i="23"/>
  <c r="C139" i="23"/>
  <c r="B139" i="23"/>
  <c r="A139" i="23"/>
  <c r="D138" i="23"/>
  <c r="C138" i="23"/>
  <c r="B138" i="23"/>
  <c r="A138" i="23"/>
  <c r="D137" i="23"/>
  <c r="C137" i="23"/>
  <c r="B137" i="23"/>
  <c r="A137" i="23"/>
  <c r="D136" i="23"/>
  <c r="C136" i="23"/>
  <c r="B136" i="23"/>
  <c r="A136" i="23"/>
  <c r="D135" i="23"/>
  <c r="C135" i="23"/>
  <c r="B135" i="23"/>
  <c r="A135" i="23"/>
  <c r="D134" i="23"/>
  <c r="C134" i="23"/>
  <c r="B134" i="23"/>
  <c r="A134" i="23"/>
  <c r="D133" i="23"/>
  <c r="C133" i="23"/>
  <c r="B133" i="23"/>
  <c r="A133" i="23"/>
  <c r="D132" i="23"/>
  <c r="C132" i="23"/>
  <c r="B132" i="23"/>
  <c r="A132" i="23"/>
  <c r="D131" i="23"/>
  <c r="C131" i="23"/>
  <c r="B131" i="23"/>
  <c r="A131" i="23"/>
  <c r="D130" i="23"/>
  <c r="C130" i="23"/>
  <c r="B130" i="23"/>
  <c r="A130" i="23"/>
  <c r="D129" i="23"/>
  <c r="C129" i="23"/>
  <c r="B129" i="23"/>
  <c r="A129" i="23"/>
  <c r="D128" i="23"/>
  <c r="C128" i="23"/>
  <c r="B128" i="23"/>
  <c r="A128" i="23"/>
  <c r="D127" i="23"/>
  <c r="C127" i="23"/>
  <c r="B127" i="23"/>
  <c r="A127" i="23"/>
  <c r="D126" i="23"/>
  <c r="C126" i="23"/>
  <c r="B126" i="23"/>
  <c r="A126" i="23"/>
  <c r="D125" i="23"/>
  <c r="C125" i="23"/>
  <c r="B125" i="23"/>
  <c r="A125" i="23"/>
  <c r="D124" i="23"/>
  <c r="C124" i="23"/>
  <c r="B124" i="23"/>
  <c r="A124" i="23"/>
  <c r="D123" i="23"/>
  <c r="C123" i="23"/>
  <c r="B123" i="23"/>
  <c r="A123" i="23"/>
  <c r="D122" i="23"/>
  <c r="C122" i="23"/>
  <c r="B122" i="23"/>
  <c r="A122" i="23"/>
  <c r="D121" i="23"/>
  <c r="C121" i="23"/>
  <c r="B121" i="23"/>
  <c r="A121" i="23"/>
  <c r="D120" i="23"/>
  <c r="C120" i="23"/>
  <c r="B120" i="23"/>
  <c r="A120" i="23"/>
  <c r="D119" i="23"/>
  <c r="C119" i="23"/>
  <c r="B119" i="23"/>
  <c r="A119" i="23"/>
  <c r="D118" i="23"/>
  <c r="C118" i="23"/>
  <c r="B118" i="23"/>
  <c r="A118" i="23"/>
  <c r="D117" i="23"/>
  <c r="C117" i="23"/>
  <c r="B117" i="23"/>
  <c r="A117" i="23"/>
  <c r="D116" i="23"/>
  <c r="C116" i="23"/>
  <c r="B116" i="23"/>
  <c r="A116" i="23"/>
  <c r="D115" i="23"/>
  <c r="C115" i="23"/>
  <c r="B115" i="23"/>
  <c r="A115" i="23"/>
  <c r="D114" i="23"/>
  <c r="C114" i="23"/>
  <c r="B114" i="23"/>
  <c r="A114" i="23"/>
  <c r="D113" i="23"/>
  <c r="C113" i="23"/>
  <c r="B113" i="23"/>
  <c r="A113" i="23"/>
  <c r="D112" i="23"/>
  <c r="C112" i="23"/>
  <c r="B112" i="23"/>
  <c r="A112" i="23"/>
  <c r="D111" i="23"/>
  <c r="C111" i="23"/>
  <c r="B111" i="23"/>
  <c r="A111" i="23"/>
  <c r="D110" i="23"/>
  <c r="C110" i="23"/>
  <c r="B110" i="23"/>
  <c r="A110" i="23"/>
  <c r="D109" i="23"/>
  <c r="C109" i="23"/>
  <c r="B109" i="23"/>
  <c r="A109" i="23"/>
  <c r="D108" i="23"/>
  <c r="C108" i="23"/>
  <c r="B108" i="23"/>
  <c r="A108" i="23"/>
  <c r="D107" i="23"/>
  <c r="C107" i="23"/>
  <c r="B107" i="23"/>
  <c r="A107" i="23"/>
  <c r="D106" i="23"/>
  <c r="C106" i="23"/>
  <c r="B106" i="23"/>
  <c r="A106" i="23"/>
  <c r="D105" i="23"/>
  <c r="C105" i="23"/>
  <c r="B105" i="23"/>
  <c r="A105" i="23"/>
  <c r="D104" i="23"/>
  <c r="C104" i="23"/>
  <c r="B104" i="23"/>
  <c r="A104" i="23"/>
  <c r="D103" i="23"/>
  <c r="C103" i="23"/>
  <c r="B103" i="23"/>
  <c r="A103" i="23"/>
  <c r="D102" i="23"/>
  <c r="C102" i="23"/>
  <c r="B102" i="23"/>
  <c r="A102" i="23"/>
  <c r="D101" i="23"/>
  <c r="C101" i="23"/>
  <c r="B101" i="23"/>
  <c r="A101" i="23"/>
  <c r="D100" i="23"/>
  <c r="C100" i="23"/>
  <c r="B100" i="23"/>
  <c r="A100" i="23"/>
  <c r="D99" i="23"/>
  <c r="C99" i="23"/>
  <c r="B99" i="23"/>
  <c r="A99" i="23"/>
  <c r="D98" i="23"/>
  <c r="C98" i="23"/>
  <c r="B98" i="23"/>
  <c r="A98" i="23"/>
  <c r="D97" i="23"/>
  <c r="C97" i="23"/>
  <c r="B97" i="23"/>
  <c r="A97" i="23"/>
  <c r="D96" i="23"/>
  <c r="C96" i="23"/>
  <c r="B96" i="23"/>
  <c r="A96" i="23"/>
  <c r="D95" i="23"/>
  <c r="C95" i="23"/>
  <c r="B95" i="23"/>
  <c r="A95" i="23"/>
  <c r="D94" i="23"/>
  <c r="C94" i="23"/>
  <c r="B94" i="23"/>
  <c r="A94" i="23"/>
  <c r="D93" i="23"/>
  <c r="C93" i="23"/>
  <c r="B93" i="23"/>
  <c r="A93" i="23"/>
  <c r="D92" i="23"/>
  <c r="C92" i="23"/>
  <c r="B92" i="23"/>
  <c r="A92" i="23"/>
  <c r="D91" i="23"/>
  <c r="C91" i="23"/>
  <c r="B91" i="23"/>
  <c r="A91" i="23"/>
  <c r="D90" i="23"/>
  <c r="C90" i="23"/>
  <c r="B90" i="23"/>
  <c r="A90" i="23"/>
  <c r="D89" i="23"/>
  <c r="C89" i="23"/>
  <c r="B89" i="23"/>
  <c r="A89" i="23"/>
  <c r="D88" i="23"/>
  <c r="C88" i="23"/>
  <c r="B88" i="23"/>
  <c r="A88" i="23"/>
  <c r="D87" i="23"/>
  <c r="C87" i="23"/>
  <c r="B87" i="23"/>
  <c r="A87" i="23"/>
  <c r="D86" i="23"/>
  <c r="C86" i="23"/>
  <c r="B86" i="23"/>
  <c r="A86" i="23"/>
  <c r="D85" i="23"/>
  <c r="C85" i="23"/>
  <c r="B85" i="23"/>
  <c r="A85" i="23"/>
  <c r="D84" i="23"/>
  <c r="C84" i="23"/>
  <c r="B84" i="23"/>
  <c r="A84" i="23"/>
  <c r="D83" i="23"/>
  <c r="C83" i="23"/>
  <c r="B83" i="23"/>
  <c r="A83" i="23"/>
  <c r="D82" i="23"/>
  <c r="C82" i="23"/>
  <c r="B82" i="23"/>
  <c r="A82" i="23"/>
  <c r="D81" i="23"/>
  <c r="C81" i="23"/>
  <c r="B81" i="23"/>
  <c r="A81" i="23"/>
  <c r="D80" i="23"/>
  <c r="C80" i="23"/>
  <c r="B80" i="23"/>
  <c r="A80" i="23"/>
  <c r="D79" i="23"/>
  <c r="C79" i="23"/>
  <c r="B79" i="23"/>
  <c r="A79" i="23"/>
  <c r="D78" i="23"/>
  <c r="C78" i="23"/>
  <c r="B78" i="23"/>
  <c r="A78" i="23"/>
  <c r="D77" i="23"/>
  <c r="C77" i="23"/>
  <c r="B77" i="23"/>
  <c r="A77" i="23"/>
  <c r="D76" i="23"/>
  <c r="C76" i="23"/>
  <c r="B76" i="23"/>
  <c r="A76" i="23"/>
  <c r="D75" i="23"/>
  <c r="C75" i="23"/>
  <c r="B75" i="23"/>
  <c r="A75" i="23"/>
  <c r="D74" i="23"/>
  <c r="C74" i="23"/>
  <c r="B74" i="23"/>
  <c r="A74" i="23"/>
  <c r="D73" i="23"/>
  <c r="C73" i="23"/>
  <c r="B73" i="23"/>
  <c r="A73" i="23"/>
  <c r="D72" i="23"/>
  <c r="C72" i="23"/>
  <c r="B72" i="23"/>
  <c r="A72" i="23"/>
  <c r="D71" i="23"/>
  <c r="C71" i="23"/>
  <c r="B71" i="23"/>
  <c r="A71" i="23"/>
  <c r="D70" i="23"/>
  <c r="C70" i="23"/>
  <c r="B70" i="23"/>
  <c r="A70" i="23"/>
  <c r="D69" i="23"/>
  <c r="C69" i="23"/>
  <c r="B69" i="23"/>
  <c r="A69" i="23"/>
  <c r="D68" i="23"/>
  <c r="C68" i="23"/>
  <c r="B68" i="23"/>
  <c r="A68" i="23"/>
  <c r="D67" i="23"/>
  <c r="C67" i="23"/>
  <c r="B67" i="23"/>
  <c r="A67" i="23"/>
  <c r="D66" i="23"/>
  <c r="C66" i="23"/>
  <c r="B66" i="23"/>
  <c r="A66" i="23"/>
  <c r="D65" i="23"/>
  <c r="C65" i="23"/>
  <c r="B65" i="23"/>
  <c r="A65" i="23"/>
  <c r="D64" i="23"/>
  <c r="C64" i="23"/>
  <c r="B64" i="23"/>
  <c r="A64" i="23"/>
  <c r="D63" i="23"/>
  <c r="C63" i="23"/>
  <c r="B63" i="23"/>
  <c r="A63" i="23"/>
  <c r="D62" i="23"/>
  <c r="C62" i="23"/>
  <c r="B62" i="23"/>
  <c r="A62" i="23"/>
  <c r="D61" i="23"/>
  <c r="C61" i="23"/>
  <c r="B61" i="23"/>
  <c r="A61" i="23"/>
  <c r="D60" i="23"/>
  <c r="C60" i="23"/>
  <c r="B60" i="23"/>
  <c r="A60" i="23"/>
  <c r="D59" i="23"/>
  <c r="C59" i="23"/>
  <c r="B59" i="23"/>
  <c r="A59" i="23"/>
  <c r="D58" i="23"/>
  <c r="C58" i="23"/>
  <c r="B58" i="23"/>
  <c r="A58" i="23"/>
  <c r="D57" i="23"/>
  <c r="C57" i="23"/>
  <c r="B57" i="23"/>
  <c r="A57" i="23"/>
  <c r="D56" i="23"/>
  <c r="C56" i="23"/>
  <c r="B56" i="23"/>
  <c r="A56" i="23"/>
  <c r="D55" i="23"/>
  <c r="C55" i="23"/>
  <c r="B55" i="23"/>
  <c r="A55" i="23"/>
  <c r="D54" i="23"/>
  <c r="C54" i="23"/>
  <c r="B54" i="23"/>
  <c r="A54" i="23"/>
  <c r="D53" i="23"/>
  <c r="C53" i="23"/>
  <c r="B53" i="23"/>
  <c r="A53" i="23"/>
  <c r="D52" i="23"/>
  <c r="C52" i="23"/>
  <c r="B52" i="23"/>
  <c r="A52" i="23"/>
  <c r="D51" i="23"/>
  <c r="C51" i="23"/>
  <c r="B51" i="23"/>
  <c r="A51" i="23"/>
  <c r="D50" i="23"/>
  <c r="C50" i="23"/>
  <c r="B50" i="23"/>
  <c r="A50" i="23"/>
  <c r="D49" i="23"/>
  <c r="C49" i="23"/>
  <c r="B49" i="23"/>
  <c r="A49" i="23"/>
  <c r="D48" i="23"/>
  <c r="C48" i="23"/>
  <c r="B48" i="23"/>
  <c r="A48" i="23"/>
  <c r="D47" i="23"/>
  <c r="C47" i="23"/>
  <c r="B47" i="23"/>
  <c r="A47" i="23"/>
  <c r="D46" i="23"/>
  <c r="C46" i="23"/>
  <c r="B46" i="23"/>
  <c r="A46" i="23"/>
  <c r="D45" i="23"/>
  <c r="C45" i="23"/>
  <c r="B45" i="23"/>
  <c r="A45" i="23"/>
  <c r="D44" i="23"/>
  <c r="C44" i="23"/>
  <c r="B44" i="23"/>
  <c r="A44" i="23"/>
  <c r="D43" i="23"/>
  <c r="C43" i="23"/>
  <c r="B43" i="23"/>
  <c r="A43" i="23"/>
  <c r="D42" i="23"/>
  <c r="C42" i="23"/>
  <c r="B42" i="23"/>
  <c r="A42" i="23"/>
  <c r="D41" i="23"/>
  <c r="C41" i="23"/>
  <c r="B41" i="23"/>
  <c r="A41" i="23"/>
  <c r="D40" i="23"/>
  <c r="C40" i="23"/>
  <c r="B40" i="23"/>
  <c r="A40" i="23"/>
  <c r="D39" i="23"/>
  <c r="C39" i="23"/>
  <c r="B39" i="23"/>
  <c r="A39" i="23"/>
  <c r="D38" i="23"/>
  <c r="C38" i="23"/>
  <c r="B38" i="23"/>
  <c r="A38" i="23"/>
  <c r="D37" i="23"/>
  <c r="C37" i="23"/>
  <c r="B37" i="23"/>
  <c r="A37" i="23"/>
  <c r="D36" i="23"/>
  <c r="C36" i="23"/>
  <c r="B36" i="23"/>
  <c r="A36" i="23"/>
  <c r="D35" i="23"/>
  <c r="C35" i="23"/>
  <c r="B35" i="23"/>
  <c r="A35" i="23"/>
  <c r="D34" i="23"/>
  <c r="C34" i="23"/>
  <c r="B34" i="23"/>
  <c r="A34" i="23"/>
  <c r="D33" i="23"/>
  <c r="C33" i="23"/>
  <c r="B33" i="23"/>
  <c r="A33" i="23"/>
  <c r="D32" i="23"/>
  <c r="C32" i="23"/>
  <c r="B32" i="23"/>
  <c r="A32" i="23"/>
  <c r="D31" i="23"/>
  <c r="C31" i="23"/>
  <c r="B31" i="23"/>
  <c r="A31" i="23"/>
  <c r="D30" i="23"/>
  <c r="C30" i="23"/>
  <c r="B30" i="23"/>
  <c r="A30" i="23"/>
  <c r="D29" i="23"/>
  <c r="C29" i="23"/>
  <c r="B29" i="23"/>
  <c r="A29" i="23"/>
  <c r="D28" i="23"/>
  <c r="C28" i="23"/>
  <c r="B28" i="23"/>
  <c r="A28" i="23"/>
  <c r="D27" i="23"/>
  <c r="C27" i="23"/>
  <c r="B27" i="23"/>
  <c r="A27" i="23"/>
  <c r="D26" i="23"/>
  <c r="C26" i="23"/>
  <c r="B26" i="23"/>
  <c r="A26" i="23"/>
  <c r="D25" i="23"/>
  <c r="C25" i="23"/>
  <c r="B25" i="23"/>
  <c r="A25" i="23"/>
  <c r="D24" i="23"/>
  <c r="C24" i="23"/>
  <c r="B24" i="23"/>
  <c r="A24" i="23"/>
  <c r="D23" i="23"/>
  <c r="C23" i="23"/>
  <c r="B23" i="23"/>
  <c r="A23" i="23"/>
  <c r="D22" i="23"/>
  <c r="C22" i="23"/>
  <c r="B22" i="23"/>
  <c r="A22" i="23"/>
  <c r="D21" i="23"/>
  <c r="C21" i="23"/>
  <c r="B21" i="23"/>
  <c r="A21" i="23"/>
  <c r="D20" i="23"/>
  <c r="C20" i="23"/>
  <c r="B20" i="23"/>
  <c r="A20" i="23"/>
  <c r="D19" i="23"/>
  <c r="C19" i="23"/>
  <c r="B19" i="23"/>
  <c r="A19" i="23"/>
  <c r="D18" i="23"/>
  <c r="C18" i="23"/>
  <c r="B18" i="23"/>
  <c r="A18" i="23"/>
  <c r="D17" i="23"/>
  <c r="C17" i="23"/>
  <c r="B17" i="23"/>
  <c r="A17" i="23"/>
  <c r="D16" i="23"/>
  <c r="C16" i="23"/>
  <c r="B16" i="23"/>
  <c r="A16" i="23"/>
  <c r="D15" i="23"/>
  <c r="C15" i="23"/>
  <c r="B15" i="23"/>
  <c r="A15" i="23"/>
  <c r="D14" i="23"/>
  <c r="C14" i="23"/>
  <c r="B14" i="23"/>
  <c r="A14" i="23"/>
  <c r="D13" i="23"/>
  <c r="C13" i="23"/>
  <c r="B13" i="23"/>
  <c r="A13" i="23"/>
  <c r="D12" i="23"/>
  <c r="C12" i="23"/>
  <c r="B12" i="23"/>
  <c r="A12" i="23"/>
  <c r="D11" i="23"/>
  <c r="C11" i="23"/>
  <c r="B11" i="23"/>
  <c r="A11" i="23"/>
  <c r="D10" i="23"/>
  <c r="C10" i="23"/>
  <c r="B10" i="23"/>
  <c r="A10" i="23"/>
  <c r="D9" i="23"/>
  <c r="C9" i="23"/>
  <c r="B9" i="23"/>
  <c r="A9" i="23"/>
  <c r="D8" i="23"/>
  <c r="C8" i="23"/>
  <c r="B8" i="23"/>
  <c r="A8" i="23"/>
  <c r="D7" i="23"/>
  <c r="C7" i="23"/>
  <c r="B7" i="23"/>
  <c r="A7" i="23"/>
  <c r="D6" i="23"/>
  <c r="C6" i="23"/>
  <c r="B6" i="23"/>
  <c r="A6" i="23"/>
  <c r="D5" i="23"/>
  <c r="C5" i="23"/>
  <c r="B5" i="23"/>
  <c r="A5" i="23"/>
  <c r="D4" i="23"/>
  <c r="C4" i="23"/>
  <c r="B4" i="23"/>
  <c r="A4" i="23"/>
  <c r="D2" i="23"/>
  <c r="D140" i="22"/>
  <c r="C140" i="22"/>
  <c r="B140" i="22"/>
  <c r="A140" i="22"/>
  <c r="D139" i="22"/>
  <c r="C139" i="22"/>
  <c r="B139" i="22"/>
  <c r="A139" i="22"/>
  <c r="D138" i="22"/>
  <c r="C138" i="22"/>
  <c r="B138" i="22"/>
  <c r="A138" i="22"/>
  <c r="D137" i="22"/>
  <c r="C137" i="22"/>
  <c r="B137" i="22"/>
  <c r="A137" i="22"/>
  <c r="D136" i="22"/>
  <c r="C136" i="22"/>
  <c r="B136" i="22"/>
  <c r="A136" i="22"/>
  <c r="D135" i="22"/>
  <c r="C135" i="22"/>
  <c r="B135" i="22"/>
  <c r="A135" i="22"/>
  <c r="D134" i="22"/>
  <c r="C134" i="22"/>
  <c r="B134" i="22"/>
  <c r="A134" i="22"/>
  <c r="D133" i="22"/>
  <c r="C133" i="22"/>
  <c r="B133" i="22"/>
  <c r="A133" i="22"/>
  <c r="D132" i="22"/>
  <c r="C132" i="22"/>
  <c r="B132" i="22"/>
  <c r="A132" i="22"/>
  <c r="D131" i="22"/>
  <c r="C131" i="22"/>
  <c r="B131" i="22"/>
  <c r="A131" i="22"/>
  <c r="D130" i="22"/>
  <c r="C130" i="22"/>
  <c r="B130" i="22"/>
  <c r="A130" i="22"/>
  <c r="D129" i="22"/>
  <c r="C129" i="22"/>
  <c r="B129" i="22"/>
  <c r="A129" i="22"/>
  <c r="D128" i="22"/>
  <c r="C128" i="22"/>
  <c r="B128" i="22"/>
  <c r="A128" i="22"/>
  <c r="D127" i="22"/>
  <c r="C127" i="22"/>
  <c r="B127" i="22"/>
  <c r="A127" i="22"/>
  <c r="D126" i="22"/>
  <c r="C126" i="22"/>
  <c r="B126" i="22"/>
  <c r="A126" i="22"/>
  <c r="D125" i="22"/>
  <c r="C125" i="22"/>
  <c r="B125" i="22"/>
  <c r="A125" i="22"/>
  <c r="D124" i="22"/>
  <c r="C124" i="22"/>
  <c r="B124" i="22"/>
  <c r="A124" i="22"/>
  <c r="D123" i="22"/>
  <c r="C123" i="22"/>
  <c r="B123" i="22"/>
  <c r="A123" i="22"/>
  <c r="D122" i="22"/>
  <c r="C122" i="22"/>
  <c r="B122" i="22"/>
  <c r="A122" i="22"/>
  <c r="D121" i="22"/>
  <c r="C121" i="22"/>
  <c r="B121" i="22"/>
  <c r="A121" i="22"/>
  <c r="D120" i="22"/>
  <c r="C120" i="22"/>
  <c r="B120" i="22"/>
  <c r="A120" i="22"/>
  <c r="D119" i="22"/>
  <c r="C119" i="22"/>
  <c r="B119" i="22"/>
  <c r="A119" i="22"/>
  <c r="D118" i="22"/>
  <c r="C118" i="22"/>
  <c r="B118" i="22"/>
  <c r="A118" i="22"/>
  <c r="D117" i="22"/>
  <c r="C117" i="22"/>
  <c r="B117" i="22"/>
  <c r="A117" i="22"/>
  <c r="D116" i="22"/>
  <c r="C116" i="22"/>
  <c r="B116" i="22"/>
  <c r="A116" i="22"/>
  <c r="D115" i="22"/>
  <c r="C115" i="22"/>
  <c r="B115" i="22"/>
  <c r="A115" i="22"/>
  <c r="D114" i="22"/>
  <c r="C114" i="22"/>
  <c r="B114" i="22"/>
  <c r="A114" i="22"/>
  <c r="D113" i="22"/>
  <c r="C113" i="22"/>
  <c r="B113" i="22"/>
  <c r="A113" i="22"/>
  <c r="D112" i="22"/>
  <c r="C112" i="22"/>
  <c r="B112" i="22"/>
  <c r="A112" i="22"/>
  <c r="D111" i="22"/>
  <c r="C111" i="22"/>
  <c r="B111" i="22"/>
  <c r="A111" i="22"/>
  <c r="D110" i="22"/>
  <c r="C110" i="22"/>
  <c r="B110" i="22"/>
  <c r="A110" i="22"/>
  <c r="D109" i="22"/>
  <c r="C109" i="22"/>
  <c r="B109" i="22"/>
  <c r="A109" i="22"/>
  <c r="D108" i="22"/>
  <c r="C108" i="22"/>
  <c r="B108" i="22"/>
  <c r="A108" i="22"/>
  <c r="D107" i="22"/>
  <c r="C107" i="22"/>
  <c r="B107" i="22"/>
  <c r="A107" i="22"/>
  <c r="D106" i="22"/>
  <c r="C106" i="22"/>
  <c r="B106" i="22"/>
  <c r="A106" i="22"/>
  <c r="D105" i="22"/>
  <c r="C105" i="22"/>
  <c r="B105" i="22"/>
  <c r="A105" i="22"/>
  <c r="D104" i="22"/>
  <c r="C104" i="22"/>
  <c r="B104" i="22"/>
  <c r="A104" i="22"/>
  <c r="D103" i="22"/>
  <c r="C103" i="22"/>
  <c r="B103" i="22"/>
  <c r="A103" i="22"/>
  <c r="D102" i="22"/>
  <c r="C102" i="22"/>
  <c r="B102" i="22"/>
  <c r="A102" i="22"/>
  <c r="D101" i="22"/>
  <c r="C101" i="22"/>
  <c r="B101" i="22"/>
  <c r="A101" i="22"/>
  <c r="D100" i="22"/>
  <c r="C100" i="22"/>
  <c r="B100" i="22"/>
  <c r="A100" i="22"/>
  <c r="D99" i="22"/>
  <c r="C99" i="22"/>
  <c r="B99" i="22"/>
  <c r="A99" i="22"/>
  <c r="D98" i="22"/>
  <c r="C98" i="22"/>
  <c r="B98" i="22"/>
  <c r="A98" i="22"/>
  <c r="D97" i="22"/>
  <c r="C97" i="22"/>
  <c r="B97" i="22"/>
  <c r="A97" i="22"/>
  <c r="D96" i="22"/>
  <c r="C96" i="22"/>
  <c r="B96" i="22"/>
  <c r="A96" i="22"/>
  <c r="D95" i="22"/>
  <c r="C95" i="22"/>
  <c r="B95" i="22"/>
  <c r="A95" i="22"/>
  <c r="D94" i="22"/>
  <c r="C94" i="22"/>
  <c r="B94" i="22"/>
  <c r="A94" i="22"/>
  <c r="D93" i="22"/>
  <c r="C93" i="22"/>
  <c r="B93" i="22"/>
  <c r="A93" i="22"/>
  <c r="D92" i="22"/>
  <c r="C92" i="22"/>
  <c r="B92" i="22"/>
  <c r="A92" i="22"/>
  <c r="D91" i="22"/>
  <c r="C91" i="22"/>
  <c r="B91" i="22"/>
  <c r="A91" i="22"/>
  <c r="D90" i="22"/>
  <c r="C90" i="22"/>
  <c r="B90" i="22"/>
  <c r="A90" i="22"/>
  <c r="D89" i="22"/>
  <c r="C89" i="22"/>
  <c r="B89" i="22"/>
  <c r="A89" i="22"/>
  <c r="D88" i="22"/>
  <c r="C88" i="22"/>
  <c r="B88" i="22"/>
  <c r="A88" i="22"/>
  <c r="D87" i="22"/>
  <c r="C87" i="22"/>
  <c r="B87" i="22"/>
  <c r="A87" i="22"/>
  <c r="D86" i="22"/>
  <c r="C86" i="22"/>
  <c r="B86" i="22"/>
  <c r="A86" i="22"/>
  <c r="D85" i="22"/>
  <c r="C85" i="22"/>
  <c r="B85" i="22"/>
  <c r="A85" i="22"/>
  <c r="D84" i="22"/>
  <c r="C84" i="22"/>
  <c r="B84" i="22"/>
  <c r="A84" i="22"/>
  <c r="D83" i="22"/>
  <c r="C83" i="22"/>
  <c r="B83" i="22"/>
  <c r="A83" i="22"/>
  <c r="D82" i="22"/>
  <c r="C82" i="22"/>
  <c r="B82" i="22"/>
  <c r="A82" i="22"/>
  <c r="D81" i="22"/>
  <c r="C81" i="22"/>
  <c r="B81" i="22"/>
  <c r="A81" i="22"/>
  <c r="D80" i="22"/>
  <c r="C80" i="22"/>
  <c r="B80" i="22"/>
  <c r="A80" i="22"/>
  <c r="D79" i="22"/>
  <c r="C79" i="22"/>
  <c r="B79" i="22"/>
  <c r="A79" i="22"/>
  <c r="D78" i="22"/>
  <c r="C78" i="22"/>
  <c r="B78" i="22"/>
  <c r="A78" i="22"/>
  <c r="D77" i="22"/>
  <c r="C77" i="22"/>
  <c r="B77" i="22"/>
  <c r="A77" i="22"/>
  <c r="D76" i="22"/>
  <c r="C76" i="22"/>
  <c r="B76" i="22"/>
  <c r="A76" i="22"/>
  <c r="D75" i="22"/>
  <c r="C75" i="22"/>
  <c r="B75" i="22"/>
  <c r="A75" i="22"/>
  <c r="D74" i="22"/>
  <c r="C74" i="22"/>
  <c r="B74" i="22"/>
  <c r="A74" i="22"/>
  <c r="D73" i="22"/>
  <c r="C73" i="22"/>
  <c r="B73" i="22"/>
  <c r="A73" i="22"/>
  <c r="D72" i="22"/>
  <c r="C72" i="22"/>
  <c r="B72" i="22"/>
  <c r="A72" i="22"/>
  <c r="D71" i="22"/>
  <c r="C71" i="22"/>
  <c r="B71" i="22"/>
  <c r="A71" i="22"/>
  <c r="D70" i="22"/>
  <c r="C70" i="22"/>
  <c r="B70" i="22"/>
  <c r="A70" i="22"/>
  <c r="D69" i="22"/>
  <c r="C69" i="22"/>
  <c r="B69" i="22"/>
  <c r="A69" i="22"/>
  <c r="D68" i="22"/>
  <c r="C68" i="22"/>
  <c r="B68" i="22"/>
  <c r="A68" i="22"/>
  <c r="D67" i="22"/>
  <c r="C67" i="22"/>
  <c r="B67" i="22"/>
  <c r="A67" i="22"/>
  <c r="D66" i="22"/>
  <c r="C66" i="22"/>
  <c r="B66" i="22"/>
  <c r="A66" i="22"/>
  <c r="D65" i="22"/>
  <c r="C65" i="22"/>
  <c r="B65" i="22"/>
  <c r="A65" i="22"/>
  <c r="D64" i="22"/>
  <c r="C64" i="22"/>
  <c r="B64" i="22"/>
  <c r="A64" i="22"/>
  <c r="D63" i="22"/>
  <c r="C63" i="22"/>
  <c r="B63" i="22"/>
  <c r="A63" i="22"/>
  <c r="D62" i="22"/>
  <c r="C62" i="22"/>
  <c r="B62" i="22"/>
  <c r="A62" i="22"/>
  <c r="D61" i="22"/>
  <c r="C61" i="22"/>
  <c r="B61" i="22"/>
  <c r="A61" i="22"/>
  <c r="D60" i="22"/>
  <c r="C60" i="22"/>
  <c r="B60" i="22"/>
  <c r="A60" i="22"/>
  <c r="D59" i="22"/>
  <c r="C59" i="22"/>
  <c r="B59" i="22"/>
  <c r="A59" i="22"/>
  <c r="D58" i="22"/>
  <c r="C58" i="22"/>
  <c r="B58" i="22"/>
  <c r="A58" i="22"/>
  <c r="D57" i="22"/>
  <c r="C57" i="22"/>
  <c r="B57" i="22"/>
  <c r="A57" i="22"/>
  <c r="D56" i="22"/>
  <c r="C56" i="22"/>
  <c r="B56" i="22"/>
  <c r="A56" i="22"/>
  <c r="D55" i="22"/>
  <c r="C55" i="22"/>
  <c r="B55" i="22"/>
  <c r="A55" i="22"/>
  <c r="D54" i="22"/>
  <c r="C54" i="22"/>
  <c r="B54" i="22"/>
  <c r="A54" i="22"/>
  <c r="D53" i="22"/>
  <c r="C53" i="22"/>
  <c r="B53" i="22"/>
  <c r="A53" i="22"/>
  <c r="D52" i="22"/>
  <c r="C52" i="22"/>
  <c r="B52" i="22"/>
  <c r="A52" i="22"/>
  <c r="D51" i="22"/>
  <c r="C51" i="22"/>
  <c r="B51" i="22"/>
  <c r="A51" i="22"/>
  <c r="D50" i="22"/>
  <c r="C50" i="22"/>
  <c r="B50" i="22"/>
  <c r="A50" i="22"/>
  <c r="D49" i="22"/>
  <c r="C49" i="22"/>
  <c r="B49" i="22"/>
  <c r="A49" i="22"/>
  <c r="D48" i="22"/>
  <c r="C48" i="22"/>
  <c r="B48" i="22"/>
  <c r="A48" i="22"/>
  <c r="D47" i="22"/>
  <c r="C47" i="22"/>
  <c r="B47" i="22"/>
  <c r="A47" i="22"/>
  <c r="D46" i="22"/>
  <c r="C46" i="22"/>
  <c r="B46" i="22"/>
  <c r="A46" i="22"/>
  <c r="D45" i="22"/>
  <c r="C45" i="22"/>
  <c r="B45" i="22"/>
  <c r="A45" i="22"/>
  <c r="D44" i="22"/>
  <c r="C44" i="22"/>
  <c r="B44" i="22"/>
  <c r="A44" i="22"/>
  <c r="D43" i="22"/>
  <c r="C43" i="22"/>
  <c r="B43" i="22"/>
  <c r="A43" i="22"/>
  <c r="D42" i="22"/>
  <c r="C42" i="22"/>
  <c r="B42" i="22"/>
  <c r="A42" i="22"/>
  <c r="D41" i="22"/>
  <c r="C41" i="22"/>
  <c r="B41" i="22"/>
  <c r="A41" i="22"/>
  <c r="D40" i="22"/>
  <c r="C40" i="22"/>
  <c r="B40" i="22"/>
  <c r="A40" i="22"/>
  <c r="D39" i="22"/>
  <c r="C39" i="22"/>
  <c r="B39" i="22"/>
  <c r="A39" i="22"/>
  <c r="D38" i="22"/>
  <c r="C38" i="22"/>
  <c r="B38" i="22"/>
  <c r="A38" i="22"/>
  <c r="D37" i="22"/>
  <c r="C37" i="22"/>
  <c r="B37" i="22"/>
  <c r="A37" i="22"/>
  <c r="D36" i="22"/>
  <c r="C36" i="22"/>
  <c r="B36" i="22"/>
  <c r="A36" i="22"/>
  <c r="D35" i="22"/>
  <c r="C35" i="22"/>
  <c r="B35" i="22"/>
  <c r="A35" i="22"/>
  <c r="D34" i="22"/>
  <c r="C34" i="22"/>
  <c r="B34" i="22"/>
  <c r="A34" i="22"/>
  <c r="D33" i="22"/>
  <c r="C33" i="22"/>
  <c r="B33" i="22"/>
  <c r="A33" i="22"/>
  <c r="D32" i="22"/>
  <c r="C32" i="22"/>
  <c r="B32" i="22"/>
  <c r="A32" i="22"/>
  <c r="D31" i="22"/>
  <c r="C31" i="22"/>
  <c r="B31" i="22"/>
  <c r="A31" i="22"/>
  <c r="D30" i="22"/>
  <c r="C30" i="22"/>
  <c r="B30" i="22"/>
  <c r="A30" i="22"/>
  <c r="D29" i="22"/>
  <c r="C29" i="22"/>
  <c r="B29" i="22"/>
  <c r="A29" i="22"/>
  <c r="D28" i="22"/>
  <c r="C28" i="22"/>
  <c r="B28" i="22"/>
  <c r="A28" i="22"/>
  <c r="D27" i="22"/>
  <c r="C27" i="22"/>
  <c r="B27" i="22"/>
  <c r="A27" i="22"/>
  <c r="D26" i="22"/>
  <c r="C26" i="22"/>
  <c r="B26" i="22"/>
  <c r="A26" i="22"/>
  <c r="D25" i="22"/>
  <c r="C25" i="22"/>
  <c r="B25" i="22"/>
  <c r="A25" i="22"/>
  <c r="D24" i="22"/>
  <c r="C24" i="22"/>
  <c r="B24" i="22"/>
  <c r="A24" i="22"/>
  <c r="D23" i="22"/>
  <c r="C23" i="22"/>
  <c r="B23" i="22"/>
  <c r="A23" i="22"/>
  <c r="D22" i="22"/>
  <c r="C22" i="22"/>
  <c r="B22" i="22"/>
  <c r="A22" i="22"/>
  <c r="D21" i="22"/>
  <c r="C21" i="22"/>
  <c r="B21" i="22"/>
  <c r="A21" i="22"/>
  <c r="D20" i="22"/>
  <c r="C20" i="22"/>
  <c r="B20" i="22"/>
  <c r="A20" i="22"/>
  <c r="D19" i="22"/>
  <c r="C19" i="22"/>
  <c r="B19" i="22"/>
  <c r="A19" i="22"/>
  <c r="D18" i="22"/>
  <c r="C18" i="22"/>
  <c r="B18" i="22"/>
  <c r="A18" i="22"/>
  <c r="D17" i="22"/>
  <c r="C17" i="22"/>
  <c r="B17" i="22"/>
  <c r="A17" i="22"/>
  <c r="D16" i="22"/>
  <c r="C16" i="22"/>
  <c r="B16" i="22"/>
  <c r="A16" i="22"/>
  <c r="D15" i="22"/>
  <c r="C15" i="22"/>
  <c r="B15" i="22"/>
  <c r="A15" i="22"/>
  <c r="D14" i="22"/>
  <c r="C14" i="22"/>
  <c r="B14" i="22"/>
  <c r="A14" i="22"/>
  <c r="D13" i="22"/>
  <c r="C13" i="22"/>
  <c r="B13" i="22"/>
  <c r="A13" i="22"/>
  <c r="D12" i="22"/>
  <c r="C12" i="22"/>
  <c r="B12" i="22"/>
  <c r="A12" i="22"/>
  <c r="D11" i="22"/>
  <c r="C11" i="22"/>
  <c r="B11" i="22"/>
  <c r="A11" i="22"/>
  <c r="D10" i="22"/>
  <c r="C10" i="22"/>
  <c r="B10" i="22"/>
  <c r="A10" i="22"/>
  <c r="D9" i="22"/>
  <c r="C9" i="22"/>
  <c r="B9" i="22"/>
  <c r="A9" i="22"/>
  <c r="D8" i="22"/>
  <c r="C8" i="22"/>
  <c r="B8" i="22"/>
  <c r="A8" i="22"/>
  <c r="D7" i="22"/>
  <c r="C7" i="22"/>
  <c r="B7" i="22"/>
  <c r="A7" i="22"/>
  <c r="D6" i="22"/>
  <c r="C6" i="22"/>
  <c r="B6" i="22"/>
  <c r="A6" i="22"/>
  <c r="D5" i="22"/>
  <c r="C5" i="22"/>
  <c r="B5" i="22"/>
  <c r="A5" i="22"/>
  <c r="D4" i="22"/>
  <c r="C4" i="22"/>
  <c r="B4" i="22"/>
  <c r="A4" i="22"/>
  <c r="D1" i="22"/>
  <c r="D140" i="21"/>
  <c r="C140" i="21"/>
  <c r="B140" i="21"/>
  <c r="A140" i="21"/>
  <c r="D139" i="21"/>
  <c r="C139" i="21"/>
  <c r="B139" i="21"/>
  <c r="A139" i="21"/>
  <c r="D138" i="21"/>
  <c r="C138" i="21"/>
  <c r="B138" i="21"/>
  <c r="A138" i="21"/>
  <c r="D137" i="21"/>
  <c r="C137" i="21"/>
  <c r="B137" i="21"/>
  <c r="A137" i="21"/>
  <c r="D136" i="21"/>
  <c r="C136" i="21"/>
  <c r="B136" i="21"/>
  <c r="A136" i="21"/>
  <c r="D135" i="21"/>
  <c r="C135" i="21"/>
  <c r="B135" i="21"/>
  <c r="A135" i="21"/>
  <c r="D134" i="21"/>
  <c r="C134" i="21"/>
  <c r="B134" i="21"/>
  <c r="A134" i="21"/>
  <c r="D133" i="21"/>
  <c r="C133" i="21"/>
  <c r="B133" i="21"/>
  <c r="A133" i="21"/>
  <c r="D132" i="21"/>
  <c r="C132" i="21"/>
  <c r="B132" i="21"/>
  <c r="A132" i="21"/>
  <c r="D131" i="21"/>
  <c r="C131" i="21"/>
  <c r="B131" i="21"/>
  <c r="A131" i="21"/>
  <c r="D130" i="21"/>
  <c r="C130" i="21"/>
  <c r="B130" i="21"/>
  <c r="A130" i="21"/>
  <c r="D129" i="21"/>
  <c r="C129" i="21"/>
  <c r="B129" i="21"/>
  <c r="A129" i="21"/>
  <c r="D128" i="21"/>
  <c r="C128" i="21"/>
  <c r="B128" i="21"/>
  <c r="A128" i="21"/>
  <c r="D127" i="21"/>
  <c r="C127" i="21"/>
  <c r="B127" i="21"/>
  <c r="A127" i="21"/>
  <c r="D126" i="21"/>
  <c r="C126" i="21"/>
  <c r="B126" i="21"/>
  <c r="A126" i="21"/>
  <c r="D125" i="21"/>
  <c r="C125" i="21"/>
  <c r="B125" i="21"/>
  <c r="A125" i="21"/>
  <c r="D124" i="21"/>
  <c r="C124" i="21"/>
  <c r="B124" i="21"/>
  <c r="A124" i="21"/>
  <c r="D123" i="21"/>
  <c r="C123" i="21"/>
  <c r="B123" i="21"/>
  <c r="A123" i="21"/>
  <c r="D122" i="21"/>
  <c r="C122" i="21"/>
  <c r="B122" i="21"/>
  <c r="A122" i="21"/>
  <c r="D121" i="21"/>
  <c r="C121" i="21"/>
  <c r="B121" i="21"/>
  <c r="A121" i="21"/>
  <c r="D120" i="21"/>
  <c r="C120" i="21"/>
  <c r="B120" i="21"/>
  <c r="A120" i="21"/>
  <c r="D119" i="21"/>
  <c r="C119" i="21"/>
  <c r="B119" i="21"/>
  <c r="A119" i="21"/>
  <c r="D118" i="21"/>
  <c r="C118" i="21"/>
  <c r="B118" i="21"/>
  <c r="A118" i="21"/>
  <c r="D117" i="21"/>
  <c r="C117" i="21"/>
  <c r="B117" i="21"/>
  <c r="A117" i="21"/>
  <c r="D116" i="21"/>
  <c r="C116" i="21"/>
  <c r="B116" i="21"/>
  <c r="A116" i="21"/>
  <c r="D115" i="21"/>
  <c r="C115" i="21"/>
  <c r="B115" i="21"/>
  <c r="A115" i="21"/>
  <c r="D114" i="21"/>
  <c r="C114" i="21"/>
  <c r="B114" i="21"/>
  <c r="A114" i="21"/>
  <c r="D113" i="21"/>
  <c r="C113" i="21"/>
  <c r="B113" i="21"/>
  <c r="A113" i="21"/>
  <c r="D112" i="21"/>
  <c r="C112" i="21"/>
  <c r="B112" i="21"/>
  <c r="A112" i="21"/>
  <c r="D111" i="21"/>
  <c r="C111" i="21"/>
  <c r="B111" i="21"/>
  <c r="A111" i="21"/>
  <c r="D110" i="21"/>
  <c r="C110" i="21"/>
  <c r="B110" i="21"/>
  <c r="A110" i="21"/>
  <c r="D109" i="21"/>
  <c r="C109" i="21"/>
  <c r="B109" i="21"/>
  <c r="A109" i="21"/>
  <c r="D108" i="21"/>
  <c r="C108" i="21"/>
  <c r="B108" i="21"/>
  <c r="A108" i="21"/>
  <c r="D107" i="21"/>
  <c r="C107" i="21"/>
  <c r="B107" i="21"/>
  <c r="A107" i="21"/>
  <c r="D106" i="21"/>
  <c r="C106" i="21"/>
  <c r="B106" i="21"/>
  <c r="A106" i="21"/>
  <c r="D105" i="21"/>
  <c r="C105" i="21"/>
  <c r="B105" i="21"/>
  <c r="A105" i="21"/>
  <c r="D104" i="21"/>
  <c r="C104" i="21"/>
  <c r="B104" i="21"/>
  <c r="A104" i="21"/>
  <c r="D103" i="21"/>
  <c r="C103" i="21"/>
  <c r="B103" i="21"/>
  <c r="A103" i="21"/>
  <c r="D102" i="21"/>
  <c r="C102" i="21"/>
  <c r="B102" i="21"/>
  <c r="A102" i="21"/>
  <c r="D101" i="21"/>
  <c r="C101" i="21"/>
  <c r="B101" i="21"/>
  <c r="A101" i="21"/>
  <c r="D100" i="21"/>
  <c r="C100" i="21"/>
  <c r="B100" i="21"/>
  <c r="A100" i="21"/>
  <c r="D99" i="21"/>
  <c r="C99" i="21"/>
  <c r="B99" i="21"/>
  <c r="A99" i="21"/>
  <c r="D98" i="21"/>
  <c r="C98" i="21"/>
  <c r="B98" i="21"/>
  <c r="A98" i="21"/>
  <c r="D97" i="21"/>
  <c r="C97" i="21"/>
  <c r="B97" i="21"/>
  <c r="A97" i="21"/>
  <c r="D96" i="21"/>
  <c r="C96" i="21"/>
  <c r="B96" i="21"/>
  <c r="A96" i="21"/>
  <c r="D95" i="21"/>
  <c r="C95" i="21"/>
  <c r="B95" i="21"/>
  <c r="A95" i="21"/>
  <c r="D94" i="21"/>
  <c r="C94" i="21"/>
  <c r="B94" i="21"/>
  <c r="A94" i="21"/>
  <c r="D93" i="21"/>
  <c r="C93" i="21"/>
  <c r="B93" i="21"/>
  <c r="A93" i="21"/>
  <c r="D92" i="21"/>
  <c r="C92" i="21"/>
  <c r="B92" i="21"/>
  <c r="A92" i="21"/>
  <c r="D91" i="21"/>
  <c r="C91" i="21"/>
  <c r="B91" i="21"/>
  <c r="A91" i="21"/>
  <c r="D90" i="21"/>
  <c r="C90" i="21"/>
  <c r="B90" i="21"/>
  <c r="A90" i="21"/>
  <c r="D89" i="21"/>
  <c r="C89" i="21"/>
  <c r="B89" i="21"/>
  <c r="A89" i="21"/>
  <c r="D88" i="21"/>
  <c r="C88" i="21"/>
  <c r="B88" i="21"/>
  <c r="A88" i="21"/>
  <c r="D87" i="21"/>
  <c r="C87" i="21"/>
  <c r="B87" i="21"/>
  <c r="A87" i="21"/>
  <c r="D86" i="21"/>
  <c r="C86" i="21"/>
  <c r="B86" i="21"/>
  <c r="A86" i="21"/>
  <c r="D85" i="21"/>
  <c r="C85" i="21"/>
  <c r="B85" i="21"/>
  <c r="A85" i="21"/>
  <c r="D84" i="21"/>
  <c r="C84" i="21"/>
  <c r="B84" i="21"/>
  <c r="A84" i="21"/>
  <c r="D83" i="21"/>
  <c r="C83" i="21"/>
  <c r="B83" i="21"/>
  <c r="A83" i="21"/>
  <c r="D82" i="21"/>
  <c r="C82" i="21"/>
  <c r="B82" i="21"/>
  <c r="A82" i="21"/>
  <c r="D81" i="21"/>
  <c r="C81" i="21"/>
  <c r="B81" i="21"/>
  <c r="A81" i="21"/>
  <c r="D80" i="21"/>
  <c r="C80" i="21"/>
  <c r="B80" i="21"/>
  <c r="A80" i="21"/>
  <c r="D79" i="21"/>
  <c r="C79" i="21"/>
  <c r="B79" i="21"/>
  <c r="A79" i="21"/>
  <c r="D78" i="21"/>
  <c r="C78" i="21"/>
  <c r="B78" i="21"/>
  <c r="A78" i="21"/>
  <c r="D77" i="21"/>
  <c r="C77" i="21"/>
  <c r="B77" i="21"/>
  <c r="A77" i="21"/>
  <c r="D76" i="21"/>
  <c r="C76" i="21"/>
  <c r="B76" i="21"/>
  <c r="A76" i="21"/>
  <c r="D75" i="21"/>
  <c r="C75" i="21"/>
  <c r="B75" i="21"/>
  <c r="A75" i="21"/>
  <c r="D74" i="21"/>
  <c r="C74" i="21"/>
  <c r="B74" i="21"/>
  <c r="A74" i="21"/>
  <c r="D73" i="21"/>
  <c r="C73" i="21"/>
  <c r="B73" i="21"/>
  <c r="A73" i="21"/>
  <c r="D72" i="21"/>
  <c r="C72" i="21"/>
  <c r="B72" i="21"/>
  <c r="A72" i="21"/>
  <c r="D71" i="21"/>
  <c r="C71" i="21"/>
  <c r="B71" i="21"/>
  <c r="A71" i="21"/>
  <c r="D70" i="21"/>
  <c r="C70" i="21"/>
  <c r="B70" i="21"/>
  <c r="A70" i="21"/>
  <c r="D69" i="21"/>
  <c r="C69" i="21"/>
  <c r="B69" i="21"/>
  <c r="A69" i="21"/>
  <c r="D68" i="21"/>
  <c r="C68" i="21"/>
  <c r="B68" i="21"/>
  <c r="A68" i="21"/>
  <c r="D67" i="21"/>
  <c r="C67" i="21"/>
  <c r="B67" i="21"/>
  <c r="A67" i="21"/>
  <c r="D66" i="21"/>
  <c r="C66" i="21"/>
  <c r="B66" i="21"/>
  <c r="A66" i="21"/>
  <c r="D65" i="21"/>
  <c r="C65" i="21"/>
  <c r="B65" i="21"/>
  <c r="A65" i="21"/>
  <c r="D64" i="21"/>
  <c r="C64" i="21"/>
  <c r="B64" i="21"/>
  <c r="A64" i="21"/>
  <c r="D63" i="21"/>
  <c r="C63" i="21"/>
  <c r="B63" i="21"/>
  <c r="A63" i="21"/>
  <c r="D62" i="21"/>
  <c r="C62" i="21"/>
  <c r="B62" i="21"/>
  <c r="A62" i="21"/>
  <c r="D61" i="21"/>
  <c r="C61" i="21"/>
  <c r="B61" i="21"/>
  <c r="A61" i="21"/>
  <c r="D60" i="21"/>
  <c r="C60" i="21"/>
  <c r="B60" i="21"/>
  <c r="A60" i="21"/>
  <c r="D59" i="21"/>
  <c r="C59" i="21"/>
  <c r="B59" i="21"/>
  <c r="A59" i="21"/>
  <c r="D58" i="21"/>
  <c r="C58" i="21"/>
  <c r="B58" i="21"/>
  <c r="A58" i="21"/>
  <c r="D57" i="21"/>
  <c r="C57" i="21"/>
  <c r="B57" i="21"/>
  <c r="A57" i="21"/>
  <c r="D56" i="21"/>
  <c r="C56" i="21"/>
  <c r="B56" i="21"/>
  <c r="A56" i="21"/>
  <c r="D55" i="21"/>
  <c r="C55" i="21"/>
  <c r="B55" i="21"/>
  <c r="A55" i="21"/>
  <c r="D54" i="21"/>
  <c r="C54" i="21"/>
  <c r="B54" i="21"/>
  <c r="A54" i="21"/>
  <c r="D53" i="21"/>
  <c r="C53" i="21"/>
  <c r="B53" i="21"/>
  <c r="A53" i="21"/>
  <c r="D52" i="21"/>
  <c r="C52" i="21"/>
  <c r="B52" i="21"/>
  <c r="A52" i="21"/>
  <c r="D51" i="21"/>
  <c r="C51" i="21"/>
  <c r="B51" i="21"/>
  <c r="A51" i="21"/>
  <c r="D50" i="21"/>
  <c r="C50" i="21"/>
  <c r="B50" i="21"/>
  <c r="A50" i="21"/>
  <c r="D49" i="21"/>
  <c r="C49" i="21"/>
  <c r="B49" i="21"/>
  <c r="A49" i="21"/>
  <c r="D48" i="21"/>
  <c r="C48" i="21"/>
  <c r="B48" i="21"/>
  <c r="A48" i="21"/>
  <c r="D47" i="21"/>
  <c r="C47" i="21"/>
  <c r="B47" i="21"/>
  <c r="A47" i="21"/>
  <c r="D46" i="21"/>
  <c r="C46" i="21"/>
  <c r="B46" i="21"/>
  <c r="A46" i="21"/>
  <c r="D45" i="21"/>
  <c r="C45" i="21"/>
  <c r="B45" i="21"/>
  <c r="A45" i="21"/>
  <c r="D44" i="21"/>
  <c r="C44" i="21"/>
  <c r="B44" i="21"/>
  <c r="A44" i="21"/>
  <c r="D43" i="21"/>
  <c r="C43" i="21"/>
  <c r="B43" i="21"/>
  <c r="A43" i="21"/>
  <c r="D42" i="21"/>
  <c r="C42" i="21"/>
  <c r="B42" i="21"/>
  <c r="A42" i="21"/>
  <c r="D41" i="21"/>
  <c r="C41" i="21"/>
  <c r="B41" i="21"/>
  <c r="A41" i="21"/>
  <c r="D40" i="21"/>
  <c r="C40" i="21"/>
  <c r="B40" i="21"/>
  <c r="A40" i="21"/>
  <c r="D39" i="21"/>
  <c r="C39" i="21"/>
  <c r="B39" i="21"/>
  <c r="A39" i="21"/>
  <c r="D38" i="21"/>
  <c r="C38" i="21"/>
  <c r="B38" i="21"/>
  <c r="A38" i="21"/>
  <c r="D37" i="21"/>
  <c r="C37" i="21"/>
  <c r="B37" i="21"/>
  <c r="A37" i="21"/>
  <c r="D36" i="21"/>
  <c r="C36" i="21"/>
  <c r="B36" i="21"/>
  <c r="A36" i="21"/>
  <c r="D35" i="21"/>
  <c r="C35" i="21"/>
  <c r="B35" i="21"/>
  <c r="A35" i="21"/>
  <c r="D34" i="21"/>
  <c r="C34" i="21"/>
  <c r="B34" i="21"/>
  <c r="A34" i="21"/>
  <c r="D33" i="21"/>
  <c r="C33" i="21"/>
  <c r="B33" i="21"/>
  <c r="A33" i="21"/>
  <c r="D32" i="21"/>
  <c r="C32" i="21"/>
  <c r="B32" i="21"/>
  <c r="A32" i="21"/>
  <c r="D31" i="21"/>
  <c r="C31" i="21"/>
  <c r="B31" i="21"/>
  <c r="A31" i="21"/>
  <c r="D30" i="21"/>
  <c r="C30" i="21"/>
  <c r="B30" i="21"/>
  <c r="A30" i="21"/>
  <c r="D29" i="21"/>
  <c r="C29" i="21"/>
  <c r="B29" i="21"/>
  <c r="A29" i="21"/>
  <c r="D28" i="21"/>
  <c r="C28" i="21"/>
  <c r="B28" i="21"/>
  <c r="A28" i="21"/>
  <c r="D27" i="21"/>
  <c r="C27" i="21"/>
  <c r="B27" i="21"/>
  <c r="A27" i="21"/>
  <c r="D26" i="21"/>
  <c r="C26" i="21"/>
  <c r="B26" i="21"/>
  <c r="A26" i="21"/>
  <c r="D25" i="21"/>
  <c r="C25" i="21"/>
  <c r="B25" i="21"/>
  <c r="A25" i="21"/>
  <c r="D24" i="21"/>
  <c r="C24" i="21"/>
  <c r="B24" i="21"/>
  <c r="A24" i="21"/>
  <c r="D23" i="21"/>
  <c r="C23" i="21"/>
  <c r="B23" i="21"/>
  <c r="A23" i="21"/>
  <c r="D22" i="21"/>
  <c r="C22" i="21"/>
  <c r="B22" i="21"/>
  <c r="A22" i="21"/>
  <c r="D21" i="21"/>
  <c r="C21" i="21"/>
  <c r="B21" i="21"/>
  <c r="A21" i="21"/>
  <c r="D20" i="21"/>
  <c r="C20" i="21"/>
  <c r="B20" i="21"/>
  <c r="A20" i="21"/>
  <c r="D19" i="21"/>
  <c r="C19" i="21"/>
  <c r="B19" i="21"/>
  <c r="A19" i="21"/>
  <c r="D18" i="21"/>
  <c r="C18" i="21"/>
  <c r="B18" i="21"/>
  <c r="A18" i="21"/>
  <c r="D17" i="21"/>
  <c r="C17" i="21"/>
  <c r="B17" i="21"/>
  <c r="A17" i="21"/>
  <c r="D16" i="21"/>
  <c r="C16" i="21"/>
  <c r="B16" i="21"/>
  <c r="A16" i="21"/>
  <c r="D15" i="21"/>
  <c r="C15" i="21"/>
  <c r="B15" i="21"/>
  <c r="A15" i="21"/>
  <c r="D14" i="21"/>
  <c r="C14" i="21"/>
  <c r="B14" i="21"/>
  <c r="A14" i="21"/>
  <c r="D13" i="21"/>
  <c r="C13" i="21"/>
  <c r="B13" i="21"/>
  <c r="A13" i="21"/>
  <c r="D12" i="21"/>
  <c r="C12" i="21"/>
  <c r="B12" i="21"/>
  <c r="A12" i="21"/>
  <c r="D11" i="21"/>
  <c r="C11" i="21"/>
  <c r="B11" i="21"/>
  <c r="A11" i="21"/>
  <c r="D10" i="21"/>
  <c r="C10" i="21"/>
  <c r="B10" i="21"/>
  <c r="A10" i="21"/>
  <c r="D9" i="21"/>
  <c r="C9" i="21"/>
  <c r="B9" i="21"/>
  <c r="A9" i="21"/>
  <c r="D8" i="21"/>
  <c r="C8" i="21"/>
  <c r="B8" i="21"/>
  <c r="A8" i="21"/>
  <c r="D7" i="21"/>
  <c r="C7" i="21"/>
  <c r="B7" i="21"/>
  <c r="A7" i="21"/>
  <c r="D6" i="21"/>
  <c r="C6" i="21"/>
  <c r="B6" i="21"/>
  <c r="A6" i="21"/>
  <c r="D5" i="21"/>
  <c r="C5" i="21"/>
  <c r="B5" i="21"/>
  <c r="A5" i="21"/>
  <c r="D4" i="21"/>
  <c r="C4" i="21"/>
  <c r="B4" i="21"/>
  <c r="A4" i="21"/>
  <c r="D2" i="21"/>
  <c r="D140" i="20"/>
  <c r="C140" i="20"/>
  <c r="B140" i="20"/>
  <c r="A140" i="20"/>
  <c r="D139" i="20"/>
  <c r="C139" i="20"/>
  <c r="B139" i="20"/>
  <c r="A139" i="20"/>
  <c r="D138" i="20"/>
  <c r="C138" i="20"/>
  <c r="B138" i="20"/>
  <c r="A138" i="20"/>
  <c r="D137" i="20"/>
  <c r="C137" i="20"/>
  <c r="B137" i="20"/>
  <c r="A137" i="20"/>
  <c r="D136" i="20"/>
  <c r="C136" i="20"/>
  <c r="B136" i="20"/>
  <c r="A136" i="20"/>
  <c r="D135" i="20"/>
  <c r="C135" i="20"/>
  <c r="B135" i="20"/>
  <c r="A135" i="20"/>
  <c r="D134" i="20"/>
  <c r="C134" i="20"/>
  <c r="B134" i="20"/>
  <c r="A134" i="20"/>
  <c r="D133" i="20"/>
  <c r="C133" i="20"/>
  <c r="B133" i="20"/>
  <c r="A133" i="20"/>
  <c r="D132" i="20"/>
  <c r="C132" i="20"/>
  <c r="B132" i="20"/>
  <c r="A132" i="20"/>
  <c r="D131" i="20"/>
  <c r="C131" i="20"/>
  <c r="B131" i="20"/>
  <c r="A131" i="20"/>
  <c r="D130" i="20"/>
  <c r="C130" i="20"/>
  <c r="B130" i="20"/>
  <c r="A130" i="20"/>
  <c r="D129" i="20"/>
  <c r="C129" i="20"/>
  <c r="B129" i="20"/>
  <c r="A129" i="20"/>
  <c r="D128" i="20"/>
  <c r="C128" i="20"/>
  <c r="B128" i="20"/>
  <c r="A128" i="20"/>
  <c r="D127" i="20"/>
  <c r="C127" i="20"/>
  <c r="B127" i="20"/>
  <c r="A127" i="20"/>
  <c r="D126" i="20"/>
  <c r="C126" i="20"/>
  <c r="B126" i="20"/>
  <c r="A126" i="20"/>
  <c r="D125" i="20"/>
  <c r="C125" i="20"/>
  <c r="B125" i="20"/>
  <c r="A125" i="20"/>
  <c r="D124" i="20"/>
  <c r="C124" i="20"/>
  <c r="B124" i="20"/>
  <c r="A124" i="20"/>
  <c r="D123" i="20"/>
  <c r="C123" i="20"/>
  <c r="B123" i="20"/>
  <c r="A123" i="20"/>
  <c r="D122" i="20"/>
  <c r="C122" i="20"/>
  <c r="B122" i="20"/>
  <c r="A122" i="20"/>
  <c r="D121" i="20"/>
  <c r="C121" i="20"/>
  <c r="B121" i="20"/>
  <c r="A121" i="20"/>
  <c r="D120" i="20"/>
  <c r="C120" i="20"/>
  <c r="B120" i="20"/>
  <c r="A120" i="20"/>
  <c r="D119" i="20"/>
  <c r="C119" i="20"/>
  <c r="B119" i="20"/>
  <c r="A119" i="20"/>
  <c r="D118" i="20"/>
  <c r="C118" i="20"/>
  <c r="B118" i="20"/>
  <c r="A118" i="20"/>
  <c r="D117" i="20"/>
  <c r="C117" i="20"/>
  <c r="B117" i="20"/>
  <c r="A117" i="20"/>
  <c r="D116" i="20"/>
  <c r="C116" i="20"/>
  <c r="B116" i="20"/>
  <c r="A116" i="20"/>
  <c r="D115" i="20"/>
  <c r="C115" i="20"/>
  <c r="B115" i="20"/>
  <c r="A115" i="20"/>
  <c r="D114" i="20"/>
  <c r="C114" i="20"/>
  <c r="B114" i="20"/>
  <c r="A114" i="20"/>
  <c r="D113" i="20"/>
  <c r="C113" i="20"/>
  <c r="B113" i="20"/>
  <c r="A113" i="20"/>
  <c r="D112" i="20"/>
  <c r="C112" i="20"/>
  <c r="B112" i="20"/>
  <c r="A112" i="20"/>
  <c r="D111" i="20"/>
  <c r="C111" i="20"/>
  <c r="B111" i="20"/>
  <c r="A111" i="20"/>
  <c r="D110" i="20"/>
  <c r="C110" i="20"/>
  <c r="B110" i="20"/>
  <c r="A110" i="20"/>
  <c r="D109" i="20"/>
  <c r="C109" i="20"/>
  <c r="B109" i="20"/>
  <c r="A109" i="20"/>
  <c r="D108" i="20"/>
  <c r="C108" i="20"/>
  <c r="B108" i="20"/>
  <c r="A108" i="20"/>
  <c r="D107" i="20"/>
  <c r="C107" i="20"/>
  <c r="B107" i="20"/>
  <c r="A107" i="20"/>
  <c r="D106" i="20"/>
  <c r="C106" i="20"/>
  <c r="B106" i="20"/>
  <c r="A106" i="20"/>
  <c r="D105" i="20"/>
  <c r="C105" i="20"/>
  <c r="B105" i="20"/>
  <c r="A105" i="20"/>
  <c r="D104" i="20"/>
  <c r="C104" i="20"/>
  <c r="B104" i="20"/>
  <c r="A104" i="20"/>
  <c r="D103" i="20"/>
  <c r="C103" i="20"/>
  <c r="B103" i="20"/>
  <c r="A103" i="20"/>
  <c r="D102" i="20"/>
  <c r="C102" i="20"/>
  <c r="B102" i="20"/>
  <c r="A102" i="20"/>
  <c r="D101" i="20"/>
  <c r="C101" i="20"/>
  <c r="B101" i="20"/>
  <c r="A101" i="20"/>
  <c r="D100" i="20"/>
  <c r="C100" i="20"/>
  <c r="B100" i="20"/>
  <c r="A100" i="20"/>
  <c r="D99" i="20"/>
  <c r="C99" i="20"/>
  <c r="B99" i="20"/>
  <c r="A99" i="20"/>
  <c r="D98" i="20"/>
  <c r="C98" i="20"/>
  <c r="B98" i="20"/>
  <c r="A98" i="20"/>
  <c r="D97" i="20"/>
  <c r="C97" i="20"/>
  <c r="B97" i="20"/>
  <c r="A97" i="20"/>
  <c r="D96" i="20"/>
  <c r="C96" i="20"/>
  <c r="B96" i="20"/>
  <c r="A96" i="20"/>
  <c r="D95" i="20"/>
  <c r="C95" i="20"/>
  <c r="B95" i="20"/>
  <c r="A95" i="20"/>
  <c r="D94" i="20"/>
  <c r="C94" i="20"/>
  <c r="B94" i="20"/>
  <c r="A94" i="20"/>
  <c r="D93" i="20"/>
  <c r="C93" i="20"/>
  <c r="B93" i="20"/>
  <c r="A93" i="20"/>
  <c r="D92" i="20"/>
  <c r="C92" i="20"/>
  <c r="B92" i="20"/>
  <c r="A92" i="20"/>
  <c r="D91" i="20"/>
  <c r="C91" i="20"/>
  <c r="B91" i="20"/>
  <c r="A91" i="20"/>
  <c r="D90" i="20"/>
  <c r="C90" i="20"/>
  <c r="B90" i="20"/>
  <c r="A90" i="20"/>
  <c r="D89" i="20"/>
  <c r="C89" i="20"/>
  <c r="B89" i="20"/>
  <c r="A89" i="20"/>
  <c r="D88" i="20"/>
  <c r="C88" i="20"/>
  <c r="B88" i="20"/>
  <c r="A88" i="20"/>
  <c r="D87" i="20"/>
  <c r="C87" i="20"/>
  <c r="B87" i="20"/>
  <c r="A87" i="20"/>
  <c r="D86" i="20"/>
  <c r="C86" i="20"/>
  <c r="B86" i="20"/>
  <c r="A86" i="20"/>
  <c r="D85" i="20"/>
  <c r="C85" i="20"/>
  <c r="B85" i="20"/>
  <c r="A85" i="20"/>
  <c r="D84" i="20"/>
  <c r="C84" i="20"/>
  <c r="B84" i="20"/>
  <c r="A84" i="20"/>
  <c r="D83" i="20"/>
  <c r="C83" i="20"/>
  <c r="B83" i="20"/>
  <c r="A83" i="20"/>
  <c r="D82" i="20"/>
  <c r="C82" i="20"/>
  <c r="B82" i="20"/>
  <c r="A82" i="20"/>
  <c r="D81" i="20"/>
  <c r="C81" i="20"/>
  <c r="B81" i="20"/>
  <c r="A81" i="20"/>
  <c r="D80" i="20"/>
  <c r="C80" i="20"/>
  <c r="B80" i="20"/>
  <c r="A80" i="20"/>
  <c r="D79" i="20"/>
  <c r="C79" i="20"/>
  <c r="B79" i="20"/>
  <c r="A79" i="20"/>
  <c r="D78" i="20"/>
  <c r="C78" i="20"/>
  <c r="B78" i="20"/>
  <c r="A78" i="20"/>
  <c r="D77" i="20"/>
  <c r="C77" i="20"/>
  <c r="B77" i="20"/>
  <c r="A77" i="20"/>
  <c r="D76" i="20"/>
  <c r="C76" i="20"/>
  <c r="B76" i="20"/>
  <c r="A76" i="20"/>
  <c r="D75" i="20"/>
  <c r="C75" i="20"/>
  <c r="B75" i="20"/>
  <c r="A75" i="20"/>
  <c r="D74" i="20"/>
  <c r="C74" i="20"/>
  <c r="B74" i="20"/>
  <c r="A74" i="20"/>
  <c r="D73" i="20"/>
  <c r="C73" i="20"/>
  <c r="B73" i="20"/>
  <c r="A73" i="20"/>
  <c r="D72" i="20"/>
  <c r="C72" i="20"/>
  <c r="B72" i="20"/>
  <c r="A72" i="20"/>
  <c r="D71" i="20"/>
  <c r="C71" i="20"/>
  <c r="B71" i="20"/>
  <c r="A71" i="20"/>
  <c r="D70" i="20"/>
  <c r="C70" i="20"/>
  <c r="B70" i="20"/>
  <c r="A70" i="20"/>
  <c r="D69" i="20"/>
  <c r="C69" i="20"/>
  <c r="B69" i="20"/>
  <c r="A69" i="20"/>
  <c r="D68" i="20"/>
  <c r="C68" i="20"/>
  <c r="B68" i="20"/>
  <c r="A68" i="20"/>
  <c r="D67" i="20"/>
  <c r="C67" i="20"/>
  <c r="B67" i="20"/>
  <c r="A67" i="20"/>
  <c r="D66" i="20"/>
  <c r="C66" i="20"/>
  <c r="B66" i="20"/>
  <c r="A66" i="20"/>
  <c r="D65" i="20"/>
  <c r="C65" i="20"/>
  <c r="B65" i="20"/>
  <c r="A65" i="20"/>
  <c r="D64" i="20"/>
  <c r="C64" i="20"/>
  <c r="B64" i="20"/>
  <c r="A64" i="20"/>
  <c r="D63" i="20"/>
  <c r="C63" i="20"/>
  <c r="B63" i="20"/>
  <c r="A63" i="20"/>
  <c r="D62" i="20"/>
  <c r="C62" i="20"/>
  <c r="B62" i="20"/>
  <c r="A62" i="20"/>
  <c r="D61" i="20"/>
  <c r="C61" i="20"/>
  <c r="B61" i="20"/>
  <c r="A61" i="20"/>
  <c r="D60" i="20"/>
  <c r="C60" i="20"/>
  <c r="B60" i="20"/>
  <c r="A60" i="20"/>
  <c r="D59" i="20"/>
  <c r="C59" i="20"/>
  <c r="B59" i="20"/>
  <c r="A59" i="20"/>
  <c r="D58" i="20"/>
  <c r="C58" i="20"/>
  <c r="B58" i="20"/>
  <c r="A58" i="20"/>
  <c r="D57" i="20"/>
  <c r="C57" i="20"/>
  <c r="B57" i="20"/>
  <c r="A57" i="20"/>
  <c r="D56" i="20"/>
  <c r="C56" i="20"/>
  <c r="B56" i="20"/>
  <c r="A56" i="20"/>
  <c r="D55" i="20"/>
  <c r="C55" i="20"/>
  <c r="B55" i="20"/>
  <c r="A55" i="20"/>
  <c r="D54" i="20"/>
  <c r="C54" i="20"/>
  <c r="B54" i="20"/>
  <c r="A54" i="20"/>
  <c r="D53" i="20"/>
  <c r="C53" i="20"/>
  <c r="B53" i="20"/>
  <c r="A53" i="20"/>
  <c r="D52" i="20"/>
  <c r="C52" i="20"/>
  <c r="B52" i="20"/>
  <c r="A52" i="20"/>
  <c r="D51" i="20"/>
  <c r="C51" i="20"/>
  <c r="B51" i="20"/>
  <c r="A51" i="20"/>
  <c r="D50" i="20"/>
  <c r="C50" i="20"/>
  <c r="B50" i="20"/>
  <c r="A50" i="20"/>
  <c r="D49" i="20"/>
  <c r="C49" i="20"/>
  <c r="B49" i="20"/>
  <c r="A49" i="20"/>
  <c r="D48" i="20"/>
  <c r="C48" i="20"/>
  <c r="B48" i="20"/>
  <c r="A48" i="20"/>
  <c r="D47" i="20"/>
  <c r="C47" i="20"/>
  <c r="B47" i="20"/>
  <c r="A47" i="20"/>
  <c r="D46" i="20"/>
  <c r="C46" i="20"/>
  <c r="B46" i="20"/>
  <c r="A46" i="20"/>
  <c r="D45" i="20"/>
  <c r="C45" i="20"/>
  <c r="B45" i="20"/>
  <c r="A45" i="20"/>
  <c r="D44" i="20"/>
  <c r="C44" i="20"/>
  <c r="B44" i="20"/>
  <c r="A44" i="20"/>
  <c r="D43" i="20"/>
  <c r="C43" i="20"/>
  <c r="B43" i="20"/>
  <c r="A43" i="20"/>
  <c r="D42" i="20"/>
  <c r="C42" i="20"/>
  <c r="B42" i="20"/>
  <c r="A42" i="20"/>
  <c r="D41" i="20"/>
  <c r="C41" i="20"/>
  <c r="B41" i="20"/>
  <c r="A41" i="20"/>
  <c r="D40" i="20"/>
  <c r="C40" i="20"/>
  <c r="B40" i="20"/>
  <c r="A40" i="20"/>
  <c r="D39" i="20"/>
  <c r="C39" i="20"/>
  <c r="B39" i="20"/>
  <c r="A39" i="20"/>
  <c r="D38" i="20"/>
  <c r="C38" i="20"/>
  <c r="B38" i="20"/>
  <c r="A38" i="20"/>
  <c r="D37" i="20"/>
  <c r="C37" i="20"/>
  <c r="B37" i="20"/>
  <c r="A37" i="20"/>
  <c r="D36" i="20"/>
  <c r="C36" i="20"/>
  <c r="B36" i="20"/>
  <c r="A36" i="20"/>
  <c r="D35" i="20"/>
  <c r="C35" i="20"/>
  <c r="B35" i="20"/>
  <c r="A35" i="20"/>
  <c r="D34" i="20"/>
  <c r="C34" i="20"/>
  <c r="B34" i="20"/>
  <c r="A34" i="20"/>
  <c r="D33" i="20"/>
  <c r="C33" i="20"/>
  <c r="B33" i="20"/>
  <c r="A33" i="20"/>
  <c r="D32" i="20"/>
  <c r="C32" i="20"/>
  <c r="B32" i="20"/>
  <c r="A32" i="20"/>
  <c r="D31" i="20"/>
  <c r="C31" i="20"/>
  <c r="B31" i="20"/>
  <c r="A31" i="20"/>
  <c r="D30" i="20"/>
  <c r="C30" i="20"/>
  <c r="B30" i="20"/>
  <c r="A30" i="20"/>
  <c r="D29" i="20"/>
  <c r="C29" i="20"/>
  <c r="B29" i="20"/>
  <c r="A29" i="20"/>
  <c r="D28" i="20"/>
  <c r="C28" i="20"/>
  <c r="B28" i="20"/>
  <c r="A28" i="20"/>
  <c r="D27" i="20"/>
  <c r="C27" i="20"/>
  <c r="B27" i="20"/>
  <c r="A27" i="20"/>
  <c r="D26" i="20"/>
  <c r="C26" i="20"/>
  <c r="B26" i="20"/>
  <c r="A26" i="20"/>
  <c r="D25" i="20"/>
  <c r="C25" i="20"/>
  <c r="B25" i="20"/>
  <c r="A25" i="20"/>
  <c r="D24" i="20"/>
  <c r="C24" i="20"/>
  <c r="B24" i="20"/>
  <c r="A24" i="20"/>
  <c r="D23" i="20"/>
  <c r="C23" i="20"/>
  <c r="B23" i="20"/>
  <c r="A23" i="20"/>
  <c r="D22" i="20"/>
  <c r="C22" i="20"/>
  <c r="B22" i="20"/>
  <c r="A22" i="20"/>
  <c r="D21" i="20"/>
  <c r="C21" i="20"/>
  <c r="B21" i="20"/>
  <c r="A21" i="20"/>
  <c r="D20" i="20"/>
  <c r="C20" i="20"/>
  <c r="B20" i="20"/>
  <c r="A20" i="20"/>
  <c r="D19" i="20"/>
  <c r="C19" i="20"/>
  <c r="B19" i="20"/>
  <c r="A19" i="20"/>
  <c r="D18" i="20"/>
  <c r="C18" i="20"/>
  <c r="B18" i="20"/>
  <c r="A18" i="20"/>
  <c r="D17" i="20"/>
  <c r="C17" i="20"/>
  <c r="B17" i="20"/>
  <c r="A17" i="20"/>
  <c r="D16" i="20"/>
  <c r="C16" i="20"/>
  <c r="B16" i="20"/>
  <c r="A16" i="20"/>
  <c r="D15" i="20"/>
  <c r="C15" i="20"/>
  <c r="B15" i="20"/>
  <c r="A15" i="20"/>
  <c r="D14" i="20"/>
  <c r="C14" i="20"/>
  <c r="B14" i="20"/>
  <c r="A14" i="20"/>
  <c r="D13" i="20"/>
  <c r="C13" i="20"/>
  <c r="B13" i="20"/>
  <c r="A13" i="20"/>
  <c r="D12" i="20"/>
  <c r="C12" i="20"/>
  <c r="B12" i="20"/>
  <c r="A12" i="20"/>
  <c r="D11" i="20"/>
  <c r="C11" i="20"/>
  <c r="B11" i="20"/>
  <c r="A11" i="20"/>
  <c r="D10" i="20"/>
  <c r="C10" i="20"/>
  <c r="B10" i="20"/>
  <c r="A10" i="20"/>
  <c r="D9" i="20"/>
  <c r="C9" i="20"/>
  <c r="B9" i="20"/>
  <c r="A9" i="20"/>
  <c r="D8" i="20"/>
  <c r="C8" i="20"/>
  <c r="B8" i="20"/>
  <c r="A8" i="20"/>
  <c r="D7" i="20"/>
  <c r="C7" i="20"/>
  <c r="B7" i="20"/>
  <c r="A7" i="20"/>
  <c r="D6" i="20"/>
  <c r="C6" i="20"/>
  <c r="B6" i="20"/>
  <c r="A6" i="20"/>
  <c r="D5" i="20"/>
  <c r="C5" i="20"/>
  <c r="B5" i="20"/>
  <c r="A5" i="20"/>
  <c r="D4" i="20"/>
  <c r="C4" i="20"/>
  <c r="B4" i="20"/>
  <c r="A4" i="20"/>
  <c r="D2" i="20"/>
  <c r="D140" i="19"/>
  <c r="C140" i="19"/>
  <c r="B140" i="19"/>
  <c r="A140" i="19"/>
  <c r="D139" i="19"/>
  <c r="C139" i="19"/>
  <c r="B139" i="19"/>
  <c r="A139" i="19"/>
  <c r="D138" i="19"/>
  <c r="C138" i="19"/>
  <c r="B138" i="19"/>
  <c r="A138" i="19"/>
  <c r="D137" i="19"/>
  <c r="C137" i="19"/>
  <c r="B137" i="19"/>
  <c r="A137" i="19"/>
  <c r="D136" i="19"/>
  <c r="C136" i="19"/>
  <c r="B136" i="19"/>
  <c r="A136" i="19"/>
  <c r="D135" i="19"/>
  <c r="C135" i="19"/>
  <c r="B135" i="19"/>
  <c r="A135" i="19"/>
  <c r="D134" i="19"/>
  <c r="C134" i="19"/>
  <c r="B134" i="19"/>
  <c r="A134" i="19"/>
  <c r="D133" i="19"/>
  <c r="C133" i="19"/>
  <c r="B133" i="19"/>
  <c r="A133" i="19"/>
  <c r="D132" i="19"/>
  <c r="C132" i="19"/>
  <c r="B132" i="19"/>
  <c r="A132" i="19"/>
  <c r="D131" i="19"/>
  <c r="C131" i="19"/>
  <c r="B131" i="19"/>
  <c r="A131" i="19"/>
  <c r="D130" i="19"/>
  <c r="C130" i="19"/>
  <c r="B130" i="19"/>
  <c r="A130" i="19"/>
  <c r="D129" i="19"/>
  <c r="C129" i="19"/>
  <c r="B129" i="19"/>
  <c r="A129" i="19"/>
  <c r="D128" i="19"/>
  <c r="C128" i="19"/>
  <c r="B128" i="19"/>
  <c r="A128" i="19"/>
  <c r="D127" i="19"/>
  <c r="C127" i="19"/>
  <c r="B127" i="19"/>
  <c r="A127" i="19"/>
  <c r="D126" i="19"/>
  <c r="C126" i="19"/>
  <c r="B126" i="19"/>
  <c r="A126" i="19"/>
  <c r="D125" i="19"/>
  <c r="C125" i="19"/>
  <c r="B125" i="19"/>
  <c r="A125" i="19"/>
  <c r="D124" i="19"/>
  <c r="C124" i="19"/>
  <c r="B124" i="19"/>
  <c r="A124" i="19"/>
  <c r="D123" i="19"/>
  <c r="C123" i="19"/>
  <c r="B123" i="19"/>
  <c r="A123" i="19"/>
  <c r="D122" i="19"/>
  <c r="C122" i="19"/>
  <c r="B122" i="19"/>
  <c r="A122" i="19"/>
  <c r="D121" i="19"/>
  <c r="C121" i="19"/>
  <c r="B121" i="19"/>
  <c r="A121" i="19"/>
  <c r="D120" i="19"/>
  <c r="C120" i="19"/>
  <c r="B120" i="19"/>
  <c r="A120" i="19"/>
  <c r="D119" i="19"/>
  <c r="C119" i="19"/>
  <c r="B119" i="19"/>
  <c r="A119" i="19"/>
  <c r="D118" i="19"/>
  <c r="C118" i="19"/>
  <c r="B118" i="19"/>
  <c r="A118" i="19"/>
  <c r="D117" i="19"/>
  <c r="C117" i="19"/>
  <c r="B117" i="19"/>
  <c r="A117" i="19"/>
  <c r="D116" i="19"/>
  <c r="C116" i="19"/>
  <c r="B116" i="19"/>
  <c r="A116" i="19"/>
  <c r="D115" i="19"/>
  <c r="C115" i="19"/>
  <c r="B115" i="19"/>
  <c r="A115" i="19"/>
  <c r="D114" i="19"/>
  <c r="C114" i="19"/>
  <c r="B114" i="19"/>
  <c r="A114" i="19"/>
  <c r="D113" i="19"/>
  <c r="C113" i="19"/>
  <c r="B113" i="19"/>
  <c r="A113" i="19"/>
  <c r="D112" i="19"/>
  <c r="C112" i="19"/>
  <c r="B112" i="19"/>
  <c r="A112" i="19"/>
  <c r="D111" i="19"/>
  <c r="C111" i="19"/>
  <c r="B111" i="19"/>
  <c r="A111" i="19"/>
  <c r="D110" i="19"/>
  <c r="C110" i="19"/>
  <c r="B110" i="19"/>
  <c r="A110" i="19"/>
  <c r="D109" i="19"/>
  <c r="C109" i="19"/>
  <c r="B109" i="19"/>
  <c r="A109" i="19"/>
  <c r="D108" i="19"/>
  <c r="C108" i="19"/>
  <c r="B108" i="19"/>
  <c r="A108" i="19"/>
  <c r="D107" i="19"/>
  <c r="C107" i="19"/>
  <c r="B107" i="19"/>
  <c r="A107" i="19"/>
  <c r="D106" i="19"/>
  <c r="C106" i="19"/>
  <c r="B106" i="19"/>
  <c r="A106" i="19"/>
  <c r="D105" i="19"/>
  <c r="C105" i="19"/>
  <c r="B105" i="19"/>
  <c r="A105" i="19"/>
  <c r="D104" i="19"/>
  <c r="C104" i="19"/>
  <c r="B104" i="19"/>
  <c r="A104" i="19"/>
  <c r="D103" i="19"/>
  <c r="C103" i="19"/>
  <c r="B103" i="19"/>
  <c r="A103" i="19"/>
  <c r="D102" i="19"/>
  <c r="C102" i="19"/>
  <c r="B102" i="19"/>
  <c r="A102" i="19"/>
  <c r="D101" i="19"/>
  <c r="C101" i="19"/>
  <c r="B101" i="19"/>
  <c r="A101" i="19"/>
  <c r="D100" i="19"/>
  <c r="C100" i="19"/>
  <c r="B100" i="19"/>
  <c r="A100" i="19"/>
  <c r="D99" i="19"/>
  <c r="C99" i="19"/>
  <c r="B99" i="19"/>
  <c r="A99" i="19"/>
  <c r="D98" i="19"/>
  <c r="C98" i="19"/>
  <c r="B98" i="19"/>
  <c r="A98" i="19"/>
  <c r="D97" i="19"/>
  <c r="C97" i="19"/>
  <c r="B97" i="19"/>
  <c r="A97" i="19"/>
  <c r="D96" i="19"/>
  <c r="C96" i="19"/>
  <c r="B96" i="19"/>
  <c r="A96" i="19"/>
  <c r="D95" i="19"/>
  <c r="C95" i="19"/>
  <c r="B95" i="19"/>
  <c r="A95" i="19"/>
  <c r="D94" i="19"/>
  <c r="C94" i="19"/>
  <c r="B94" i="19"/>
  <c r="A94" i="19"/>
  <c r="D93" i="19"/>
  <c r="C93" i="19"/>
  <c r="B93" i="19"/>
  <c r="A93" i="19"/>
  <c r="D92" i="19"/>
  <c r="C92" i="19"/>
  <c r="B92" i="19"/>
  <c r="A92" i="19"/>
  <c r="D91" i="19"/>
  <c r="C91" i="19"/>
  <c r="B91" i="19"/>
  <c r="A91" i="19"/>
  <c r="D90" i="19"/>
  <c r="C90" i="19"/>
  <c r="B90" i="19"/>
  <c r="A90" i="19"/>
  <c r="D89" i="19"/>
  <c r="C89" i="19"/>
  <c r="B89" i="19"/>
  <c r="A89" i="19"/>
  <c r="D88" i="19"/>
  <c r="C88" i="19"/>
  <c r="B88" i="19"/>
  <c r="A88" i="19"/>
  <c r="D87" i="19"/>
  <c r="C87" i="19"/>
  <c r="B87" i="19"/>
  <c r="A87" i="19"/>
  <c r="D86" i="19"/>
  <c r="C86" i="19"/>
  <c r="B86" i="19"/>
  <c r="A86" i="19"/>
  <c r="D85" i="19"/>
  <c r="C85" i="19"/>
  <c r="B85" i="19"/>
  <c r="A85" i="19"/>
  <c r="D84" i="19"/>
  <c r="C84" i="19"/>
  <c r="B84" i="19"/>
  <c r="A84" i="19"/>
  <c r="D83" i="19"/>
  <c r="C83" i="19"/>
  <c r="B83" i="19"/>
  <c r="A83" i="19"/>
  <c r="D82" i="19"/>
  <c r="C82" i="19"/>
  <c r="B82" i="19"/>
  <c r="A82" i="19"/>
  <c r="D81" i="19"/>
  <c r="C81" i="19"/>
  <c r="B81" i="19"/>
  <c r="A81" i="19"/>
  <c r="D80" i="19"/>
  <c r="C80" i="19"/>
  <c r="B80" i="19"/>
  <c r="A80" i="19"/>
  <c r="D79" i="19"/>
  <c r="C79" i="19"/>
  <c r="B79" i="19"/>
  <c r="A79" i="19"/>
  <c r="D78" i="19"/>
  <c r="C78" i="19"/>
  <c r="B78" i="19"/>
  <c r="A78" i="19"/>
  <c r="D77" i="19"/>
  <c r="C77" i="19"/>
  <c r="B77" i="19"/>
  <c r="A77" i="19"/>
  <c r="D76" i="19"/>
  <c r="C76" i="19"/>
  <c r="B76" i="19"/>
  <c r="A76" i="19"/>
  <c r="D75" i="19"/>
  <c r="C75" i="19"/>
  <c r="B75" i="19"/>
  <c r="A75" i="19"/>
  <c r="D74" i="19"/>
  <c r="C74" i="19"/>
  <c r="B74" i="19"/>
  <c r="A74" i="19"/>
  <c r="D73" i="19"/>
  <c r="C73" i="19"/>
  <c r="B73" i="19"/>
  <c r="A73" i="19"/>
  <c r="D72" i="19"/>
  <c r="C72" i="19"/>
  <c r="B72" i="19"/>
  <c r="A72" i="19"/>
  <c r="D71" i="19"/>
  <c r="C71" i="19"/>
  <c r="B71" i="19"/>
  <c r="A71" i="19"/>
  <c r="D70" i="19"/>
  <c r="C70" i="19"/>
  <c r="B70" i="19"/>
  <c r="A70" i="19"/>
  <c r="D69" i="19"/>
  <c r="C69" i="19"/>
  <c r="B69" i="19"/>
  <c r="A69" i="19"/>
  <c r="D68" i="19"/>
  <c r="C68" i="19"/>
  <c r="B68" i="19"/>
  <c r="A68" i="19"/>
  <c r="D67" i="19"/>
  <c r="C67" i="19"/>
  <c r="B67" i="19"/>
  <c r="A67" i="19"/>
  <c r="D66" i="19"/>
  <c r="C66" i="19"/>
  <c r="B66" i="19"/>
  <c r="A66" i="19"/>
  <c r="D65" i="19"/>
  <c r="C65" i="19"/>
  <c r="B65" i="19"/>
  <c r="A65" i="19"/>
  <c r="D64" i="19"/>
  <c r="C64" i="19"/>
  <c r="B64" i="19"/>
  <c r="A64" i="19"/>
  <c r="D63" i="19"/>
  <c r="C63" i="19"/>
  <c r="B63" i="19"/>
  <c r="A63" i="19"/>
  <c r="D62" i="19"/>
  <c r="C62" i="19"/>
  <c r="B62" i="19"/>
  <c r="A62" i="19"/>
  <c r="D61" i="19"/>
  <c r="C61" i="19"/>
  <c r="B61" i="19"/>
  <c r="A61" i="19"/>
  <c r="D60" i="19"/>
  <c r="C60" i="19"/>
  <c r="B60" i="19"/>
  <c r="A60" i="19"/>
  <c r="D59" i="19"/>
  <c r="C59" i="19"/>
  <c r="B59" i="19"/>
  <c r="A59" i="19"/>
  <c r="D58" i="19"/>
  <c r="C58" i="19"/>
  <c r="B58" i="19"/>
  <c r="A58" i="19"/>
  <c r="D57" i="19"/>
  <c r="C57" i="19"/>
  <c r="B57" i="19"/>
  <c r="A57" i="19"/>
  <c r="D56" i="19"/>
  <c r="C56" i="19"/>
  <c r="B56" i="19"/>
  <c r="A56" i="19"/>
  <c r="D55" i="19"/>
  <c r="C55" i="19"/>
  <c r="B55" i="19"/>
  <c r="A55" i="19"/>
  <c r="D54" i="19"/>
  <c r="C54" i="19"/>
  <c r="B54" i="19"/>
  <c r="A54" i="19"/>
  <c r="D53" i="19"/>
  <c r="C53" i="19"/>
  <c r="B53" i="19"/>
  <c r="A53" i="19"/>
  <c r="D52" i="19"/>
  <c r="C52" i="19"/>
  <c r="B52" i="19"/>
  <c r="A52" i="19"/>
  <c r="D51" i="19"/>
  <c r="C51" i="19"/>
  <c r="B51" i="19"/>
  <c r="A51" i="19"/>
  <c r="D50" i="19"/>
  <c r="C50" i="19"/>
  <c r="B50" i="19"/>
  <c r="A50" i="19"/>
  <c r="D49" i="19"/>
  <c r="C49" i="19"/>
  <c r="B49" i="19"/>
  <c r="A49" i="19"/>
  <c r="D48" i="19"/>
  <c r="C48" i="19"/>
  <c r="B48" i="19"/>
  <c r="A48" i="19"/>
  <c r="D47" i="19"/>
  <c r="C47" i="19"/>
  <c r="B47" i="19"/>
  <c r="A47" i="19"/>
  <c r="D46" i="19"/>
  <c r="C46" i="19"/>
  <c r="B46" i="19"/>
  <c r="A46" i="19"/>
  <c r="D45" i="19"/>
  <c r="C45" i="19"/>
  <c r="B45" i="19"/>
  <c r="A45" i="19"/>
  <c r="D44" i="19"/>
  <c r="C44" i="19"/>
  <c r="B44" i="19"/>
  <c r="A44" i="19"/>
  <c r="D43" i="19"/>
  <c r="C43" i="19"/>
  <c r="B43" i="19"/>
  <c r="A43" i="19"/>
  <c r="D42" i="19"/>
  <c r="C42" i="19"/>
  <c r="B42" i="19"/>
  <c r="A42" i="19"/>
  <c r="D41" i="19"/>
  <c r="C41" i="19"/>
  <c r="B41" i="19"/>
  <c r="A41" i="19"/>
  <c r="D40" i="19"/>
  <c r="C40" i="19"/>
  <c r="B40" i="19"/>
  <c r="A40" i="19"/>
  <c r="D39" i="19"/>
  <c r="C39" i="19"/>
  <c r="B39" i="19"/>
  <c r="A39" i="19"/>
  <c r="D38" i="19"/>
  <c r="C38" i="19"/>
  <c r="B38" i="19"/>
  <c r="A38" i="19"/>
  <c r="D37" i="19"/>
  <c r="C37" i="19"/>
  <c r="B37" i="19"/>
  <c r="A37" i="19"/>
  <c r="D36" i="19"/>
  <c r="C36" i="19"/>
  <c r="B36" i="19"/>
  <c r="A36" i="19"/>
  <c r="D35" i="19"/>
  <c r="C35" i="19"/>
  <c r="B35" i="19"/>
  <c r="A35" i="19"/>
  <c r="D34" i="19"/>
  <c r="C34" i="19"/>
  <c r="B34" i="19"/>
  <c r="A34" i="19"/>
  <c r="D33" i="19"/>
  <c r="C33" i="19"/>
  <c r="B33" i="19"/>
  <c r="A33" i="19"/>
  <c r="D32" i="19"/>
  <c r="C32" i="19"/>
  <c r="B32" i="19"/>
  <c r="A32" i="19"/>
  <c r="D31" i="19"/>
  <c r="C31" i="19"/>
  <c r="B31" i="19"/>
  <c r="A31" i="19"/>
  <c r="D30" i="19"/>
  <c r="C30" i="19"/>
  <c r="B30" i="19"/>
  <c r="A30" i="19"/>
  <c r="D29" i="19"/>
  <c r="C29" i="19"/>
  <c r="B29" i="19"/>
  <c r="A29" i="19"/>
  <c r="D28" i="19"/>
  <c r="C28" i="19"/>
  <c r="B28" i="19"/>
  <c r="A28" i="19"/>
  <c r="D27" i="19"/>
  <c r="C27" i="19"/>
  <c r="B27" i="19"/>
  <c r="A27" i="19"/>
  <c r="D26" i="19"/>
  <c r="C26" i="19"/>
  <c r="B26" i="19"/>
  <c r="A26" i="19"/>
  <c r="D25" i="19"/>
  <c r="C25" i="19"/>
  <c r="B25" i="19"/>
  <c r="A25" i="19"/>
  <c r="D24" i="19"/>
  <c r="C24" i="19"/>
  <c r="B24" i="19"/>
  <c r="A24" i="19"/>
  <c r="D23" i="19"/>
  <c r="C23" i="19"/>
  <c r="B23" i="19"/>
  <c r="A23" i="19"/>
  <c r="D22" i="19"/>
  <c r="C22" i="19"/>
  <c r="B22" i="19"/>
  <c r="A22" i="19"/>
  <c r="D21" i="19"/>
  <c r="C21" i="19"/>
  <c r="B21" i="19"/>
  <c r="A21" i="19"/>
  <c r="D20" i="19"/>
  <c r="C20" i="19"/>
  <c r="B20" i="19"/>
  <c r="A20" i="19"/>
  <c r="D19" i="19"/>
  <c r="C19" i="19"/>
  <c r="B19" i="19"/>
  <c r="A19" i="19"/>
  <c r="D18" i="19"/>
  <c r="C18" i="19"/>
  <c r="B18" i="19"/>
  <c r="A18" i="19"/>
  <c r="D17" i="19"/>
  <c r="C17" i="19"/>
  <c r="B17" i="19"/>
  <c r="A17" i="19"/>
  <c r="D16" i="19"/>
  <c r="C16" i="19"/>
  <c r="B16" i="19"/>
  <c r="A16" i="19"/>
  <c r="D15" i="19"/>
  <c r="C15" i="19"/>
  <c r="B15" i="19"/>
  <c r="A15" i="19"/>
  <c r="D14" i="19"/>
  <c r="C14" i="19"/>
  <c r="B14" i="19"/>
  <c r="A14" i="19"/>
  <c r="D13" i="19"/>
  <c r="C13" i="19"/>
  <c r="B13" i="19"/>
  <c r="A13" i="19"/>
  <c r="D12" i="19"/>
  <c r="C12" i="19"/>
  <c r="B12" i="19"/>
  <c r="A12" i="19"/>
  <c r="D11" i="19"/>
  <c r="C11" i="19"/>
  <c r="B11" i="19"/>
  <c r="A11" i="19"/>
  <c r="D10" i="19"/>
  <c r="C10" i="19"/>
  <c r="B10" i="19"/>
  <c r="A10" i="19"/>
  <c r="D9" i="19"/>
  <c r="C9" i="19"/>
  <c r="B9" i="19"/>
  <c r="A9" i="19"/>
  <c r="D8" i="19"/>
  <c r="C8" i="19"/>
  <c r="B8" i="19"/>
  <c r="A8" i="19"/>
  <c r="D7" i="19"/>
  <c r="C7" i="19"/>
  <c r="B7" i="19"/>
  <c r="A7" i="19"/>
  <c r="D6" i="19"/>
  <c r="C6" i="19"/>
  <c r="B6" i="19"/>
  <c r="A6" i="19"/>
  <c r="D5" i="19"/>
  <c r="C5" i="19"/>
  <c r="B5" i="19"/>
  <c r="A5" i="19"/>
  <c r="D4" i="19"/>
  <c r="C4" i="19"/>
  <c r="B4" i="19"/>
  <c r="A4" i="19"/>
  <c r="D2" i="19"/>
  <c r="D140" i="18"/>
  <c r="C140" i="18"/>
  <c r="B140" i="18"/>
  <c r="A140" i="18"/>
  <c r="D139" i="18"/>
  <c r="C139" i="18"/>
  <c r="B139" i="18"/>
  <c r="A139" i="18"/>
  <c r="D138" i="18"/>
  <c r="C138" i="18"/>
  <c r="B138" i="18"/>
  <c r="A138" i="18"/>
  <c r="D137" i="18"/>
  <c r="C137" i="18"/>
  <c r="B137" i="18"/>
  <c r="A137" i="18"/>
  <c r="D136" i="18"/>
  <c r="C136" i="18"/>
  <c r="B136" i="18"/>
  <c r="A136" i="18"/>
  <c r="D135" i="18"/>
  <c r="C135" i="18"/>
  <c r="B135" i="18"/>
  <c r="A135" i="18"/>
  <c r="D134" i="18"/>
  <c r="C134" i="18"/>
  <c r="B134" i="18"/>
  <c r="A134" i="18"/>
  <c r="D133" i="18"/>
  <c r="C133" i="18"/>
  <c r="B133" i="18"/>
  <c r="A133" i="18"/>
  <c r="D132" i="18"/>
  <c r="C132" i="18"/>
  <c r="B132" i="18"/>
  <c r="A132" i="18"/>
  <c r="D131" i="18"/>
  <c r="C131" i="18"/>
  <c r="B131" i="18"/>
  <c r="A131" i="18"/>
  <c r="D130" i="18"/>
  <c r="C130" i="18"/>
  <c r="B130" i="18"/>
  <c r="A130" i="18"/>
  <c r="D129" i="18"/>
  <c r="C129" i="18"/>
  <c r="B129" i="18"/>
  <c r="A129" i="18"/>
  <c r="D128" i="18"/>
  <c r="C128" i="18"/>
  <c r="B128" i="18"/>
  <c r="A128" i="18"/>
  <c r="D127" i="18"/>
  <c r="C127" i="18"/>
  <c r="B127" i="18"/>
  <c r="A127" i="18"/>
  <c r="D126" i="18"/>
  <c r="C126" i="18"/>
  <c r="B126" i="18"/>
  <c r="A126" i="18"/>
  <c r="D125" i="18"/>
  <c r="C125" i="18"/>
  <c r="B125" i="18"/>
  <c r="A125" i="18"/>
  <c r="D124" i="18"/>
  <c r="C124" i="18"/>
  <c r="B124" i="18"/>
  <c r="A124" i="18"/>
  <c r="D123" i="18"/>
  <c r="C123" i="18"/>
  <c r="B123" i="18"/>
  <c r="A123" i="18"/>
  <c r="D122" i="18"/>
  <c r="C122" i="18"/>
  <c r="B122" i="18"/>
  <c r="A122" i="18"/>
  <c r="D121" i="18"/>
  <c r="C121" i="18"/>
  <c r="B121" i="18"/>
  <c r="A121" i="18"/>
  <c r="D120" i="18"/>
  <c r="C120" i="18"/>
  <c r="B120" i="18"/>
  <c r="A120" i="18"/>
  <c r="D119" i="18"/>
  <c r="C119" i="18"/>
  <c r="B119" i="18"/>
  <c r="A119" i="18"/>
  <c r="D118" i="18"/>
  <c r="C118" i="18"/>
  <c r="B118" i="18"/>
  <c r="A118" i="18"/>
  <c r="D117" i="18"/>
  <c r="C117" i="18"/>
  <c r="B117" i="18"/>
  <c r="A117" i="18"/>
  <c r="D116" i="18"/>
  <c r="C116" i="18"/>
  <c r="B116" i="18"/>
  <c r="A116" i="18"/>
  <c r="D115" i="18"/>
  <c r="C115" i="18"/>
  <c r="B115" i="18"/>
  <c r="A115" i="18"/>
  <c r="D114" i="18"/>
  <c r="C114" i="18"/>
  <c r="B114" i="18"/>
  <c r="A114" i="18"/>
  <c r="D113" i="18"/>
  <c r="C113" i="18"/>
  <c r="B113" i="18"/>
  <c r="A113" i="18"/>
  <c r="D112" i="18"/>
  <c r="C112" i="18"/>
  <c r="B112" i="18"/>
  <c r="A112" i="18"/>
  <c r="D111" i="18"/>
  <c r="C111" i="18"/>
  <c r="B111" i="18"/>
  <c r="A111" i="18"/>
  <c r="D110" i="18"/>
  <c r="C110" i="18"/>
  <c r="B110" i="18"/>
  <c r="A110" i="18"/>
  <c r="D109" i="18"/>
  <c r="C109" i="18"/>
  <c r="B109" i="18"/>
  <c r="A109" i="18"/>
  <c r="D108" i="18"/>
  <c r="C108" i="18"/>
  <c r="B108" i="18"/>
  <c r="A108" i="18"/>
  <c r="D107" i="18"/>
  <c r="C107" i="18"/>
  <c r="B107" i="18"/>
  <c r="A107" i="18"/>
  <c r="D106" i="18"/>
  <c r="C106" i="18"/>
  <c r="B106" i="18"/>
  <c r="A106" i="18"/>
  <c r="D105" i="18"/>
  <c r="C105" i="18"/>
  <c r="B105" i="18"/>
  <c r="A105" i="18"/>
  <c r="D104" i="18"/>
  <c r="C104" i="18"/>
  <c r="B104" i="18"/>
  <c r="A104" i="18"/>
  <c r="D103" i="18"/>
  <c r="C103" i="18"/>
  <c r="B103" i="18"/>
  <c r="A103" i="18"/>
  <c r="D102" i="18"/>
  <c r="C102" i="18"/>
  <c r="B102" i="18"/>
  <c r="A102" i="18"/>
  <c r="D101" i="18"/>
  <c r="C101" i="18"/>
  <c r="B101" i="18"/>
  <c r="A101" i="18"/>
  <c r="D100" i="18"/>
  <c r="C100" i="18"/>
  <c r="B100" i="18"/>
  <c r="A100" i="18"/>
  <c r="D99" i="18"/>
  <c r="C99" i="18"/>
  <c r="B99" i="18"/>
  <c r="A99" i="18"/>
  <c r="D98" i="18"/>
  <c r="C98" i="18"/>
  <c r="B98" i="18"/>
  <c r="A98" i="18"/>
  <c r="D97" i="18"/>
  <c r="C97" i="18"/>
  <c r="B97" i="18"/>
  <c r="A97" i="18"/>
  <c r="D96" i="18"/>
  <c r="C96" i="18"/>
  <c r="B96" i="18"/>
  <c r="A96" i="18"/>
  <c r="D95" i="18"/>
  <c r="C95" i="18"/>
  <c r="B95" i="18"/>
  <c r="A95" i="18"/>
  <c r="D94" i="18"/>
  <c r="C94" i="18"/>
  <c r="B94" i="18"/>
  <c r="A94" i="18"/>
  <c r="D93" i="18"/>
  <c r="C93" i="18"/>
  <c r="B93" i="18"/>
  <c r="A93" i="18"/>
  <c r="D92" i="18"/>
  <c r="C92" i="18"/>
  <c r="B92" i="18"/>
  <c r="A92" i="18"/>
  <c r="D91" i="18"/>
  <c r="C91" i="18"/>
  <c r="B91" i="18"/>
  <c r="A91" i="18"/>
  <c r="D90" i="18"/>
  <c r="C90" i="18"/>
  <c r="B90" i="18"/>
  <c r="A90" i="18"/>
  <c r="D89" i="18"/>
  <c r="C89" i="18"/>
  <c r="B89" i="18"/>
  <c r="A89" i="18"/>
  <c r="D88" i="18"/>
  <c r="C88" i="18"/>
  <c r="B88" i="18"/>
  <c r="A88" i="18"/>
  <c r="D87" i="18"/>
  <c r="C87" i="18"/>
  <c r="B87" i="18"/>
  <c r="A87" i="18"/>
  <c r="D86" i="18"/>
  <c r="C86" i="18"/>
  <c r="B86" i="18"/>
  <c r="A86" i="18"/>
  <c r="D85" i="18"/>
  <c r="C85" i="18"/>
  <c r="B85" i="18"/>
  <c r="A85" i="18"/>
  <c r="D84" i="18"/>
  <c r="C84" i="18"/>
  <c r="B84" i="18"/>
  <c r="A84" i="18"/>
  <c r="D83" i="18"/>
  <c r="C83" i="18"/>
  <c r="B83" i="18"/>
  <c r="A83" i="18"/>
  <c r="D82" i="18"/>
  <c r="C82" i="18"/>
  <c r="B82" i="18"/>
  <c r="A82" i="18"/>
  <c r="D81" i="18"/>
  <c r="C81" i="18"/>
  <c r="B81" i="18"/>
  <c r="A81" i="18"/>
  <c r="D80" i="18"/>
  <c r="C80" i="18"/>
  <c r="B80" i="18"/>
  <c r="A80" i="18"/>
  <c r="D79" i="18"/>
  <c r="C79" i="18"/>
  <c r="B79" i="18"/>
  <c r="A79" i="18"/>
  <c r="D78" i="18"/>
  <c r="C78" i="18"/>
  <c r="B78" i="18"/>
  <c r="A78" i="18"/>
  <c r="D77" i="18"/>
  <c r="C77" i="18"/>
  <c r="B77" i="18"/>
  <c r="A77" i="18"/>
  <c r="D76" i="18"/>
  <c r="C76" i="18"/>
  <c r="B76" i="18"/>
  <c r="A76" i="18"/>
  <c r="D75" i="18"/>
  <c r="C75" i="18"/>
  <c r="B75" i="18"/>
  <c r="A75" i="18"/>
  <c r="D74" i="18"/>
  <c r="C74" i="18"/>
  <c r="B74" i="18"/>
  <c r="A74" i="18"/>
  <c r="D73" i="18"/>
  <c r="C73" i="18"/>
  <c r="B73" i="18"/>
  <c r="A73" i="18"/>
  <c r="D72" i="18"/>
  <c r="C72" i="18"/>
  <c r="B72" i="18"/>
  <c r="A72" i="18"/>
  <c r="D71" i="18"/>
  <c r="C71" i="18"/>
  <c r="B71" i="18"/>
  <c r="A71" i="18"/>
  <c r="D70" i="18"/>
  <c r="C70" i="18"/>
  <c r="B70" i="18"/>
  <c r="A70" i="18"/>
  <c r="D69" i="18"/>
  <c r="C69" i="18"/>
  <c r="B69" i="18"/>
  <c r="A69" i="18"/>
  <c r="D68" i="18"/>
  <c r="C68" i="18"/>
  <c r="B68" i="18"/>
  <c r="A68" i="18"/>
  <c r="D67" i="18"/>
  <c r="C67" i="18"/>
  <c r="B67" i="18"/>
  <c r="A67" i="18"/>
  <c r="D66" i="18"/>
  <c r="C66" i="18"/>
  <c r="B66" i="18"/>
  <c r="A66" i="18"/>
  <c r="D65" i="18"/>
  <c r="C65" i="18"/>
  <c r="B65" i="18"/>
  <c r="A65" i="18"/>
  <c r="D64" i="18"/>
  <c r="C64" i="18"/>
  <c r="B64" i="18"/>
  <c r="A64" i="18"/>
  <c r="D63" i="18"/>
  <c r="C63" i="18"/>
  <c r="B63" i="18"/>
  <c r="A63" i="18"/>
  <c r="D62" i="18"/>
  <c r="C62" i="18"/>
  <c r="B62" i="18"/>
  <c r="A62" i="18"/>
  <c r="D61" i="18"/>
  <c r="C61" i="18"/>
  <c r="B61" i="18"/>
  <c r="A61" i="18"/>
  <c r="D60" i="18"/>
  <c r="C60" i="18"/>
  <c r="B60" i="18"/>
  <c r="A60" i="18"/>
  <c r="D59" i="18"/>
  <c r="C59" i="18"/>
  <c r="B59" i="18"/>
  <c r="A59" i="18"/>
  <c r="D58" i="18"/>
  <c r="C58" i="18"/>
  <c r="B58" i="18"/>
  <c r="A58" i="18"/>
  <c r="D57" i="18"/>
  <c r="C57" i="18"/>
  <c r="B57" i="18"/>
  <c r="A57" i="18"/>
  <c r="D56" i="18"/>
  <c r="C56" i="18"/>
  <c r="B56" i="18"/>
  <c r="A56" i="18"/>
  <c r="D55" i="18"/>
  <c r="C55" i="18"/>
  <c r="B55" i="18"/>
  <c r="A55" i="18"/>
  <c r="D54" i="18"/>
  <c r="C54" i="18"/>
  <c r="B54" i="18"/>
  <c r="A54" i="18"/>
  <c r="D53" i="18"/>
  <c r="C53" i="18"/>
  <c r="B53" i="18"/>
  <c r="A53" i="18"/>
  <c r="D52" i="18"/>
  <c r="C52" i="18"/>
  <c r="B52" i="18"/>
  <c r="A52" i="18"/>
  <c r="D51" i="18"/>
  <c r="C51" i="18"/>
  <c r="B51" i="18"/>
  <c r="A51" i="18"/>
  <c r="D50" i="18"/>
  <c r="C50" i="18"/>
  <c r="B50" i="18"/>
  <c r="A50" i="18"/>
  <c r="D49" i="18"/>
  <c r="C49" i="18"/>
  <c r="B49" i="18"/>
  <c r="A49" i="18"/>
  <c r="D48" i="18"/>
  <c r="C48" i="18"/>
  <c r="B48" i="18"/>
  <c r="A48" i="18"/>
  <c r="D47" i="18"/>
  <c r="C47" i="18"/>
  <c r="B47" i="18"/>
  <c r="A47" i="18"/>
  <c r="D46" i="18"/>
  <c r="C46" i="18"/>
  <c r="B46" i="18"/>
  <c r="A46" i="18"/>
  <c r="D45" i="18"/>
  <c r="C45" i="18"/>
  <c r="B45" i="18"/>
  <c r="A45" i="18"/>
  <c r="D44" i="18"/>
  <c r="C44" i="18"/>
  <c r="B44" i="18"/>
  <c r="A44" i="18"/>
  <c r="D43" i="18"/>
  <c r="C43" i="18"/>
  <c r="B43" i="18"/>
  <c r="A43" i="18"/>
  <c r="D42" i="18"/>
  <c r="C42" i="18"/>
  <c r="B42" i="18"/>
  <c r="A42" i="18"/>
  <c r="D41" i="18"/>
  <c r="C41" i="18"/>
  <c r="B41" i="18"/>
  <c r="A41" i="18"/>
  <c r="D40" i="18"/>
  <c r="C40" i="18"/>
  <c r="B40" i="18"/>
  <c r="A40" i="18"/>
  <c r="D39" i="18"/>
  <c r="C39" i="18"/>
  <c r="B39" i="18"/>
  <c r="A39" i="18"/>
  <c r="D38" i="18"/>
  <c r="C38" i="18"/>
  <c r="B38" i="18"/>
  <c r="A38" i="18"/>
  <c r="D37" i="18"/>
  <c r="C37" i="18"/>
  <c r="B37" i="18"/>
  <c r="A37" i="18"/>
  <c r="D36" i="18"/>
  <c r="C36" i="18"/>
  <c r="B36" i="18"/>
  <c r="A36" i="18"/>
  <c r="D35" i="18"/>
  <c r="C35" i="18"/>
  <c r="B35" i="18"/>
  <c r="A35" i="18"/>
  <c r="D34" i="18"/>
  <c r="C34" i="18"/>
  <c r="B34" i="18"/>
  <c r="A34" i="18"/>
  <c r="D33" i="18"/>
  <c r="C33" i="18"/>
  <c r="B33" i="18"/>
  <c r="A33" i="18"/>
  <c r="D32" i="18"/>
  <c r="C32" i="18"/>
  <c r="B32" i="18"/>
  <c r="A32" i="18"/>
  <c r="D31" i="18"/>
  <c r="C31" i="18"/>
  <c r="B31" i="18"/>
  <c r="A31" i="18"/>
  <c r="D30" i="18"/>
  <c r="C30" i="18"/>
  <c r="B30" i="18"/>
  <c r="A30" i="18"/>
  <c r="D29" i="18"/>
  <c r="C29" i="18"/>
  <c r="B29" i="18"/>
  <c r="A29" i="18"/>
  <c r="D28" i="18"/>
  <c r="C28" i="18"/>
  <c r="B28" i="18"/>
  <c r="A28" i="18"/>
  <c r="D27" i="18"/>
  <c r="C27" i="18"/>
  <c r="B27" i="18"/>
  <c r="A27" i="18"/>
  <c r="D26" i="18"/>
  <c r="C26" i="18"/>
  <c r="B26" i="18"/>
  <c r="A26" i="18"/>
  <c r="D25" i="18"/>
  <c r="C25" i="18"/>
  <c r="B25" i="18"/>
  <c r="A25" i="18"/>
  <c r="D24" i="18"/>
  <c r="C24" i="18"/>
  <c r="B24" i="18"/>
  <c r="A24" i="18"/>
  <c r="D23" i="18"/>
  <c r="C23" i="18"/>
  <c r="B23" i="18"/>
  <c r="A23" i="18"/>
  <c r="D22" i="18"/>
  <c r="C22" i="18"/>
  <c r="B22" i="18"/>
  <c r="A22" i="18"/>
  <c r="D21" i="18"/>
  <c r="C21" i="18"/>
  <c r="B21" i="18"/>
  <c r="A21" i="18"/>
  <c r="D20" i="18"/>
  <c r="C20" i="18"/>
  <c r="B20" i="18"/>
  <c r="A20" i="18"/>
  <c r="D19" i="18"/>
  <c r="C19" i="18"/>
  <c r="B19" i="18"/>
  <c r="A19" i="18"/>
  <c r="D18" i="18"/>
  <c r="C18" i="18"/>
  <c r="B18" i="18"/>
  <c r="A18" i="18"/>
  <c r="D17" i="18"/>
  <c r="C17" i="18"/>
  <c r="B17" i="18"/>
  <c r="A17" i="18"/>
  <c r="D16" i="18"/>
  <c r="C16" i="18"/>
  <c r="B16" i="18"/>
  <c r="A16" i="18"/>
  <c r="D15" i="18"/>
  <c r="C15" i="18"/>
  <c r="B15" i="18"/>
  <c r="A15" i="18"/>
  <c r="D14" i="18"/>
  <c r="C14" i="18"/>
  <c r="B14" i="18"/>
  <c r="A14" i="18"/>
  <c r="D13" i="18"/>
  <c r="C13" i="18"/>
  <c r="B13" i="18"/>
  <c r="A13" i="18"/>
  <c r="D12" i="18"/>
  <c r="C12" i="18"/>
  <c r="B12" i="18"/>
  <c r="A12" i="18"/>
  <c r="D11" i="18"/>
  <c r="C11" i="18"/>
  <c r="B11" i="18"/>
  <c r="A11" i="18"/>
  <c r="D10" i="18"/>
  <c r="C10" i="18"/>
  <c r="B10" i="18"/>
  <c r="A10" i="18"/>
  <c r="D9" i="18"/>
  <c r="C9" i="18"/>
  <c r="B9" i="18"/>
  <c r="A9" i="18"/>
  <c r="D8" i="18"/>
  <c r="C8" i="18"/>
  <c r="B8" i="18"/>
  <c r="A8" i="18"/>
  <c r="D7" i="18"/>
  <c r="C7" i="18"/>
  <c r="B7" i="18"/>
  <c r="A7" i="18"/>
  <c r="D6" i="18"/>
  <c r="C6" i="18"/>
  <c r="B6" i="18"/>
  <c r="A6" i="18"/>
  <c r="D5" i="18"/>
  <c r="C5" i="18"/>
  <c r="B5" i="18"/>
  <c r="A5" i="18"/>
  <c r="D4" i="18"/>
  <c r="C4" i="18"/>
  <c r="B4" i="18"/>
  <c r="A4" i="18"/>
  <c r="D1" i="18"/>
  <c r="D140" i="17"/>
  <c r="C140" i="17"/>
  <c r="B140" i="17"/>
  <c r="A140" i="17"/>
  <c r="D139" i="17"/>
  <c r="C139" i="17"/>
  <c r="B139" i="17"/>
  <c r="A139" i="17"/>
  <c r="D138" i="17"/>
  <c r="C138" i="17"/>
  <c r="B138" i="17"/>
  <c r="A138" i="17"/>
  <c r="D137" i="17"/>
  <c r="C137" i="17"/>
  <c r="B137" i="17"/>
  <c r="A137" i="17"/>
  <c r="D136" i="17"/>
  <c r="C136" i="17"/>
  <c r="B136" i="17"/>
  <c r="A136" i="17"/>
  <c r="D135" i="17"/>
  <c r="C135" i="17"/>
  <c r="B135" i="17"/>
  <c r="A135" i="17"/>
  <c r="D134" i="17"/>
  <c r="C134" i="17"/>
  <c r="B134" i="17"/>
  <c r="A134" i="17"/>
  <c r="D133" i="17"/>
  <c r="C133" i="17"/>
  <c r="B133" i="17"/>
  <c r="A133" i="17"/>
  <c r="D132" i="17"/>
  <c r="C132" i="17"/>
  <c r="B132" i="17"/>
  <c r="A132" i="17"/>
  <c r="D131" i="17"/>
  <c r="C131" i="17"/>
  <c r="B131" i="17"/>
  <c r="A131" i="17"/>
  <c r="D130" i="17"/>
  <c r="C130" i="17"/>
  <c r="B130" i="17"/>
  <c r="A130" i="17"/>
  <c r="D129" i="17"/>
  <c r="C129" i="17"/>
  <c r="B129" i="17"/>
  <c r="A129" i="17"/>
  <c r="D128" i="17"/>
  <c r="C128" i="17"/>
  <c r="B128" i="17"/>
  <c r="A128" i="17"/>
  <c r="D127" i="17"/>
  <c r="C127" i="17"/>
  <c r="B127" i="17"/>
  <c r="A127" i="17"/>
  <c r="D126" i="17"/>
  <c r="C126" i="17"/>
  <c r="B126" i="17"/>
  <c r="A126" i="17"/>
  <c r="D125" i="17"/>
  <c r="C125" i="17"/>
  <c r="B125" i="17"/>
  <c r="A125" i="17"/>
  <c r="D124" i="17"/>
  <c r="C124" i="17"/>
  <c r="B124" i="17"/>
  <c r="A124" i="17"/>
  <c r="D123" i="17"/>
  <c r="C123" i="17"/>
  <c r="B123" i="17"/>
  <c r="A123" i="17"/>
  <c r="D122" i="17"/>
  <c r="C122" i="17"/>
  <c r="B122" i="17"/>
  <c r="A122" i="17"/>
  <c r="D121" i="17"/>
  <c r="C121" i="17"/>
  <c r="B121" i="17"/>
  <c r="A121" i="17"/>
  <c r="D120" i="17"/>
  <c r="C120" i="17"/>
  <c r="B120" i="17"/>
  <c r="A120" i="17"/>
  <c r="D119" i="17"/>
  <c r="C119" i="17"/>
  <c r="B119" i="17"/>
  <c r="A119" i="17"/>
  <c r="D118" i="17"/>
  <c r="C118" i="17"/>
  <c r="B118" i="17"/>
  <c r="A118" i="17"/>
  <c r="D117" i="17"/>
  <c r="C117" i="17"/>
  <c r="B117" i="17"/>
  <c r="A117" i="17"/>
  <c r="D116" i="17"/>
  <c r="C116" i="17"/>
  <c r="B116" i="17"/>
  <c r="A116" i="17"/>
  <c r="D115" i="17"/>
  <c r="C115" i="17"/>
  <c r="B115" i="17"/>
  <c r="A115" i="17"/>
  <c r="D114" i="17"/>
  <c r="C114" i="17"/>
  <c r="B114" i="17"/>
  <c r="A114" i="17"/>
  <c r="D113" i="17"/>
  <c r="C113" i="17"/>
  <c r="B113" i="17"/>
  <c r="A113" i="17"/>
  <c r="D112" i="17"/>
  <c r="C112" i="17"/>
  <c r="B112" i="17"/>
  <c r="A112" i="17"/>
  <c r="D111" i="17"/>
  <c r="C111" i="17"/>
  <c r="B111" i="17"/>
  <c r="A111" i="17"/>
  <c r="D110" i="17"/>
  <c r="C110" i="17"/>
  <c r="B110" i="17"/>
  <c r="A110" i="17"/>
  <c r="D109" i="17"/>
  <c r="C109" i="17"/>
  <c r="B109" i="17"/>
  <c r="A109" i="17"/>
  <c r="D108" i="17"/>
  <c r="C108" i="17"/>
  <c r="B108" i="17"/>
  <c r="A108" i="17"/>
  <c r="D107" i="17"/>
  <c r="C107" i="17"/>
  <c r="B107" i="17"/>
  <c r="A107" i="17"/>
  <c r="D106" i="17"/>
  <c r="C106" i="17"/>
  <c r="B106" i="17"/>
  <c r="A106" i="17"/>
  <c r="D105" i="17"/>
  <c r="C105" i="17"/>
  <c r="B105" i="17"/>
  <c r="A105" i="17"/>
  <c r="D104" i="17"/>
  <c r="C104" i="17"/>
  <c r="B104" i="17"/>
  <c r="A104" i="17"/>
  <c r="D103" i="17"/>
  <c r="C103" i="17"/>
  <c r="B103" i="17"/>
  <c r="A103" i="17"/>
  <c r="D102" i="17"/>
  <c r="C102" i="17"/>
  <c r="B102" i="17"/>
  <c r="A102" i="17"/>
  <c r="D101" i="17"/>
  <c r="C101" i="17"/>
  <c r="B101" i="17"/>
  <c r="A101" i="17"/>
  <c r="D100" i="17"/>
  <c r="C100" i="17"/>
  <c r="B100" i="17"/>
  <c r="A100" i="17"/>
  <c r="D99" i="17"/>
  <c r="C99" i="17"/>
  <c r="B99" i="17"/>
  <c r="A99" i="17"/>
  <c r="D98" i="17"/>
  <c r="C98" i="17"/>
  <c r="B98" i="17"/>
  <c r="A98" i="17"/>
  <c r="D97" i="17"/>
  <c r="C97" i="17"/>
  <c r="B97" i="17"/>
  <c r="A97" i="17"/>
  <c r="D96" i="17"/>
  <c r="C96" i="17"/>
  <c r="B96" i="17"/>
  <c r="A96" i="17"/>
  <c r="D95" i="17"/>
  <c r="C95" i="17"/>
  <c r="B95" i="17"/>
  <c r="A95" i="17"/>
  <c r="D94" i="17"/>
  <c r="C94" i="17"/>
  <c r="B94" i="17"/>
  <c r="A94" i="17"/>
  <c r="D93" i="17"/>
  <c r="C93" i="17"/>
  <c r="B93" i="17"/>
  <c r="A93" i="17"/>
  <c r="D92" i="17"/>
  <c r="C92" i="17"/>
  <c r="B92" i="17"/>
  <c r="A92" i="17"/>
  <c r="D91" i="17"/>
  <c r="C91" i="17"/>
  <c r="B91" i="17"/>
  <c r="A91" i="17"/>
  <c r="D90" i="17"/>
  <c r="C90" i="17"/>
  <c r="B90" i="17"/>
  <c r="A90" i="17"/>
  <c r="D89" i="17"/>
  <c r="C89" i="17"/>
  <c r="B89" i="17"/>
  <c r="A89" i="17"/>
  <c r="D88" i="17"/>
  <c r="C88" i="17"/>
  <c r="B88" i="17"/>
  <c r="A88" i="17"/>
  <c r="D87" i="17"/>
  <c r="C87" i="17"/>
  <c r="B87" i="17"/>
  <c r="A87" i="17"/>
  <c r="D86" i="17"/>
  <c r="C86" i="17"/>
  <c r="B86" i="17"/>
  <c r="A86" i="17"/>
  <c r="D85" i="17"/>
  <c r="C85" i="17"/>
  <c r="B85" i="17"/>
  <c r="A85" i="17"/>
  <c r="D84" i="17"/>
  <c r="C84" i="17"/>
  <c r="B84" i="17"/>
  <c r="A84" i="17"/>
  <c r="D83" i="17"/>
  <c r="C83" i="17"/>
  <c r="B83" i="17"/>
  <c r="A83" i="17"/>
  <c r="D82" i="17"/>
  <c r="C82" i="17"/>
  <c r="B82" i="17"/>
  <c r="A82" i="17"/>
  <c r="D81" i="17"/>
  <c r="C81" i="17"/>
  <c r="B81" i="17"/>
  <c r="A81" i="17"/>
  <c r="D80" i="17"/>
  <c r="C80" i="17"/>
  <c r="B80" i="17"/>
  <c r="A80" i="17"/>
  <c r="D79" i="17"/>
  <c r="C79" i="17"/>
  <c r="B79" i="17"/>
  <c r="A79" i="17"/>
  <c r="D78" i="17"/>
  <c r="C78" i="17"/>
  <c r="B78" i="17"/>
  <c r="A78" i="17"/>
  <c r="D77" i="17"/>
  <c r="C77" i="17"/>
  <c r="B77" i="17"/>
  <c r="A77" i="17"/>
  <c r="D76" i="17"/>
  <c r="C76" i="17"/>
  <c r="B76" i="17"/>
  <c r="A76" i="17"/>
  <c r="D75" i="17"/>
  <c r="C75" i="17"/>
  <c r="B75" i="17"/>
  <c r="A75" i="17"/>
  <c r="D74" i="17"/>
  <c r="C74" i="17"/>
  <c r="B74" i="17"/>
  <c r="A74" i="17"/>
  <c r="D73" i="17"/>
  <c r="C73" i="17"/>
  <c r="B73" i="17"/>
  <c r="A73" i="17"/>
  <c r="D72" i="17"/>
  <c r="C72" i="17"/>
  <c r="B72" i="17"/>
  <c r="A72" i="17"/>
  <c r="D71" i="17"/>
  <c r="C71" i="17"/>
  <c r="B71" i="17"/>
  <c r="A71" i="17"/>
  <c r="D70" i="17"/>
  <c r="C70" i="17"/>
  <c r="B70" i="17"/>
  <c r="A70" i="17"/>
  <c r="D69" i="17"/>
  <c r="C69" i="17"/>
  <c r="B69" i="17"/>
  <c r="A69" i="17"/>
  <c r="D68" i="17"/>
  <c r="C68" i="17"/>
  <c r="B68" i="17"/>
  <c r="A68" i="17"/>
  <c r="D67" i="17"/>
  <c r="C67" i="17"/>
  <c r="B67" i="17"/>
  <c r="A67" i="17"/>
  <c r="D66" i="17"/>
  <c r="C66" i="17"/>
  <c r="B66" i="17"/>
  <c r="A66" i="17"/>
  <c r="D65" i="17"/>
  <c r="C65" i="17"/>
  <c r="B65" i="17"/>
  <c r="A65" i="17"/>
  <c r="D64" i="17"/>
  <c r="C64" i="17"/>
  <c r="B64" i="17"/>
  <c r="A64" i="17"/>
  <c r="D63" i="17"/>
  <c r="C63" i="17"/>
  <c r="B63" i="17"/>
  <c r="A63" i="17"/>
  <c r="D62" i="17"/>
  <c r="C62" i="17"/>
  <c r="B62" i="17"/>
  <c r="A62" i="17"/>
  <c r="D61" i="17"/>
  <c r="C61" i="17"/>
  <c r="B61" i="17"/>
  <c r="A61" i="17"/>
  <c r="D60" i="17"/>
  <c r="C60" i="17"/>
  <c r="B60" i="17"/>
  <c r="A60" i="17"/>
  <c r="D59" i="17"/>
  <c r="C59" i="17"/>
  <c r="B59" i="17"/>
  <c r="A59" i="17"/>
  <c r="D58" i="17"/>
  <c r="C58" i="17"/>
  <c r="B58" i="17"/>
  <c r="A58" i="17"/>
  <c r="D57" i="17"/>
  <c r="C57" i="17"/>
  <c r="B57" i="17"/>
  <c r="A57" i="17"/>
  <c r="D56" i="17"/>
  <c r="C56" i="17"/>
  <c r="B56" i="17"/>
  <c r="A56" i="17"/>
  <c r="D55" i="17"/>
  <c r="C55" i="17"/>
  <c r="B55" i="17"/>
  <c r="A55" i="17"/>
  <c r="D54" i="17"/>
  <c r="C54" i="17"/>
  <c r="B54" i="17"/>
  <c r="A54" i="17"/>
  <c r="D53" i="17"/>
  <c r="C53" i="17"/>
  <c r="B53" i="17"/>
  <c r="A53" i="17"/>
  <c r="D52" i="17"/>
  <c r="C52" i="17"/>
  <c r="B52" i="17"/>
  <c r="A52" i="17"/>
  <c r="D51" i="17"/>
  <c r="C51" i="17"/>
  <c r="B51" i="17"/>
  <c r="A51" i="17"/>
  <c r="D50" i="17"/>
  <c r="C50" i="17"/>
  <c r="B50" i="17"/>
  <c r="A50" i="17"/>
  <c r="D49" i="17"/>
  <c r="C49" i="17"/>
  <c r="B49" i="17"/>
  <c r="A49" i="17"/>
  <c r="D48" i="17"/>
  <c r="C48" i="17"/>
  <c r="B48" i="17"/>
  <c r="A48" i="17"/>
  <c r="D47" i="17"/>
  <c r="C47" i="17"/>
  <c r="B47" i="17"/>
  <c r="A47" i="17"/>
  <c r="D46" i="17"/>
  <c r="C46" i="17"/>
  <c r="B46" i="17"/>
  <c r="A46" i="17"/>
  <c r="D45" i="17"/>
  <c r="C45" i="17"/>
  <c r="B45" i="17"/>
  <c r="A45" i="17"/>
  <c r="D44" i="17"/>
  <c r="C44" i="17"/>
  <c r="B44" i="17"/>
  <c r="A44" i="17"/>
  <c r="D43" i="17"/>
  <c r="C43" i="17"/>
  <c r="B43" i="17"/>
  <c r="A43" i="17"/>
  <c r="D42" i="17"/>
  <c r="C42" i="17"/>
  <c r="B42" i="17"/>
  <c r="A42" i="17"/>
  <c r="D41" i="17"/>
  <c r="C41" i="17"/>
  <c r="B41" i="17"/>
  <c r="A41" i="17"/>
  <c r="D40" i="17"/>
  <c r="C40" i="17"/>
  <c r="B40" i="17"/>
  <c r="A40" i="17"/>
  <c r="D39" i="17"/>
  <c r="C39" i="17"/>
  <c r="B39" i="17"/>
  <c r="A39" i="17"/>
  <c r="D38" i="17"/>
  <c r="C38" i="17"/>
  <c r="B38" i="17"/>
  <c r="A38" i="17"/>
  <c r="D37" i="17"/>
  <c r="C37" i="17"/>
  <c r="B37" i="17"/>
  <c r="A37" i="17"/>
  <c r="D36" i="17"/>
  <c r="C36" i="17"/>
  <c r="B36" i="17"/>
  <c r="A36" i="17"/>
  <c r="D35" i="17"/>
  <c r="C35" i="17"/>
  <c r="B35" i="17"/>
  <c r="A35" i="17"/>
  <c r="D34" i="17"/>
  <c r="C34" i="17"/>
  <c r="B34" i="17"/>
  <c r="A34" i="17"/>
  <c r="D33" i="17"/>
  <c r="C33" i="17"/>
  <c r="B33" i="17"/>
  <c r="A33" i="17"/>
  <c r="D32" i="17"/>
  <c r="C32" i="17"/>
  <c r="B32" i="17"/>
  <c r="A32" i="17"/>
  <c r="D31" i="17"/>
  <c r="C31" i="17"/>
  <c r="B31" i="17"/>
  <c r="A31" i="17"/>
  <c r="D30" i="17"/>
  <c r="C30" i="17"/>
  <c r="B30" i="17"/>
  <c r="A30" i="17"/>
  <c r="D29" i="17"/>
  <c r="C29" i="17"/>
  <c r="B29" i="17"/>
  <c r="A29" i="17"/>
  <c r="D28" i="17"/>
  <c r="C28" i="17"/>
  <c r="B28" i="17"/>
  <c r="A28" i="17"/>
  <c r="D27" i="17"/>
  <c r="C27" i="17"/>
  <c r="B27" i="17"/>
  <c r="A27" i="17"/>
  <c r="D26" i="17"/>
  <c r="C26" i="17"/>
  <c r="B26" i="17"/>
  <c r="A26" i="17"/>
  <c r="D25" i="17"/>
  <c r="C25" i="17"/>
  <c r="B25" i="17"/>
  <c r="A25" i="17"/>
  <c r="D24" i="17"/>
  <c r="C24" i="17"/>
  <c r="B24" i="17"/>
  <c r="A24" i="17"/>
  <c r="D23" i="17"/>
  <c r="C23" i="17"/>
  <c r="B23" i="17"/>
  <c r="A23" i="17"/>
  <c r="D22" i="17"/>
  <c r="C22" i="17"/>
  <c r="B22" i="17"/>
  <c r="A22" i="17"/>
  <c r="D21" i="17"/>
  <c r="C21" i="17"/>
  <c r="B21" i="17"/>
  <c r="A21" i="17"/>
  <c r="D20" i="17"/>
  <c r="C20" i="17"/>
  <c r="B20" i="17"/>
  <c r="A20" i="17"/>
  <c r="D19" i="17"/>
  <c r="C19" i="17"/>
  <c r="B19" i="17"/>
  <c r="A19" i="17"/>
  <c r="D18" i="17"/>
  <c r="C18" i="17"/>
  <c r="B18" i="17"/>
  <c r="A18" i="17"/>
  <c r="D17" i="17"/>
  <c r="C17" i="17"/>
  <c r="B17" i="17"/>
  <c r="A17" i="17"/>
  <c r="D16" i="17"/>
  <c r="C16" i="17"/>
  <c r="B16" i="17"/>
  <c r="A16" i="17"/>
  <c r="D15" i="17"/>
  <c r="C15" i="17"/>
  <c r="B15" i="17"/>
  <c r="A15" i="17"/>
  <c r="D14" i="17"/>
  <c r="C14" i="17"/>
  <c r="B14" i="17"/>
  <c r="A14" i="17"/>
  <c r="D13" i="17"/>
  <c r="C13" i="17"/>
  <c r="B13" i="17"/>
  <c r="A13" i="17"/>
  <c r="D12" i="17"/>
  <c r="C12" i="17"/>
  <c r="B12" i="17"/>
  <c r="A12" i="17"/>
  <c r="D11" i="17"/>
  <c r="C11" i="17"/>
  <c r="B11" i="17"/>
  <c r="A11" i="17"/>
  <c r="D10" i="17"/>
  <c r="C10" i="17"/>
  <c r="B10" i="17"/>
  <c r="A10" i="17"/>
  <c r="D9" i="17"/>
  <c r="C9" i="17"/>
  <c r="B9" i="17"/>
  <c r="A9" i="17"/>
  <c r="D8" i="17"/>
  <c r="C8" i="17"/>
  <c r="B8" i="17"/>
  <c r="A8" i="17"/>
  <c r="D7" i="17"/>
  <c r="C7" i="17"/>
  <c r="B7" i="17"/>
  <c r="A7" i="17"/>
  <c r="D6" i="17"/>
  <c r="C6" i="17"/>
  <c r="B6" i="17"/>
  <c r="A6" i="17"/>
  <c r="D5" i="17"/>
  <c r="C5" i="17"/>
  <c r="B5" i="17"/>
  <c r="A5" i="17"/>
  <c r="D4" i="17"/>
  <c r="C4" i="17"/>
  <c r="B4" i="17"/>
  <c r="A4" i="17"/>
  <c r="D2" i="17"/>
  <c r="D140" i="16"/>
  <c r="C140" i="16"/>
  <c r="B140" i="16"/>
  <c r="A140" i="16"/>
  <c r="D139" i="16"/>
  <c r="C139" i="16"/>
  <c r="B139" i="16"/>
  <c r="A139" i="16"/>
  <c r="D138" i="16"/>
  <c r="C138" i="16"/>
  <c r="B138" i="16"/>
  <c r="A138" i="16"/>
  <c r="D137" i="16"/>
  <c r="C137" i="16"/>
  <c r="B137" i="16"/>
  <c r="A137" i="16"/>
  <c r="D136" i="16"/>
  <c r="C136" i="16"/>
  <c r="B136" i="16"/>
  <c r="A136" i="16"/>
  <c r="D135" i="16"/>
  <c r="C135" i="16"/>
  <c r="B135" i="16"/>
  <c r="A135" i="16"/>
  <c r="D134" i="16"/>
  <c r="C134" i="16"/>
  <c r="B134" i="16"/>
  <c r="A134" i="16"/>
  <c r="D133" i="16"/>
  <c r="C133" i="16"/>
  <c r="B133" i="16"/>
  <c r="A133" i="16"/>
  <c r="D132" i="16"/>
  <c r="C132" i="16"/>
  <c r="B132" i="16"/>
  <c r="A132" i="16"/>
  <c r="D131" i="16"/>
  <c r="C131" i="16"/>
  <c r="B131" i="16"/>
  <c r="A131" i="16"/>
  <c r="D130" i="16"/>
  <c r="C130" i="16"/>
  <c r="B130" i="16"/>
  <c r="A130" i="16"/>
  <c r="D129" i="16"/>
  <c r="C129" i="16"/>
  <c r="B129" i="16"/>
  <c r="A129" i="16"/>
  <c r="D128" i="16"/>
  <c r="C128" i="16"/>
  <c r="B128" i="16"/>
  <c r="A128" i="16"/>
  <c r="D127" i="16"/>
  <c r="C127" i="16"/>
  <c r="B127" i="16"/>
  <c r="A127" i="16"/>
  <c r="D126" i="16"/>
  <c r="C126" i="16"/>
  <c r="B126" i="16"/>
  <c r="A126" i="16"/>
  <c r="D125" i="16"/>
  <c r="C125" i="16"/>
  <c r="B125" i="16"/>
  <c r="A125" i="16"/>
  <c r="D124" i="16"/>
  <c r="C124" i="16"/>
  <c r="B124" i="16"/>
  <c r="A124" i="16"/>
  <c r="D123" i="16"/>
  <c r="C123" i="16"/>
  <c r="B123" i="16"/>
  <c r="A123" i="16"/>
  <c r="D122" i="16"/>
  <c r="C122" i="16"/>
  <c r="B122" i="16"/>
  <c r="A122" i="16"/>
  <c r="D121" i="16"/>
  <c r="C121" i="16"/>
  <c r="B121" i="16"/>
  <c r="A121" i="16"/>
  <c r="D120" i="16"/>
  <c r="C120" i="16"/>
  <c r="B120" i="16"/>
  <c r="A120" i="16"/>
  <c r="D119" i="16"/>
  <c r="C119" i="16"/>
  <c r="B119" i="16"/>
  <c r="A119" i="16"/>
  <c r="D118" i="16"/>
  <c r="C118" i="16"/>
  <c r="B118" i="16"/>
  <c r="A118" i="16"/>
  <c r="D117" i="16"/>
  <c r="C117" i="16"/>
  <c r="B117" i="16"/>
  <c r="A117" i="16"/>
  <c r="D116" i="16"/>
  <c r="C116" i="16"/>
  <c r="B116" i="16"/>
  <c r="A116" i="16"/>
  <c r="D115" i="16"/>
  <c r="C115" i="16"/>
  <c r="B115" i="16"/>
  <c r="A115" i="16"/>
  <c r="D114" i="16"/>
  <c r="C114" i="16"/>
  <c r="B114" i="16"/>
  <c r="A114" i="16"/>
  <c r="D113" i="16"/>
  <c r="C113" i="16"/>
  <c r="B113" i="16"/>
  <c r="A113" i="16"/>
  <c r="D112" i="16"/>
  <c r="C112" i="16"/>
  <c r="B112" i="16"/>
  <c r="A112" i="16"/>
  <c r="D111" i="16"/>
  <c r="C111" i="16"/>
  <c r="B111" i="16"/>
  <c r="A111" i="16"/>
  <c r="D110" i="16"/>
  <c r="C110" i="16"/>
  <c r="B110" i="16"/>
  <c r="A110" i="16"/>
  <c r="D109" i="16"/>
  <c r="C109" i="16"/>
  <c r="B109" i="16"/>
  <c r="A109" i="16"/>
  <c r="D108" i="16"/>
  <c r="C108" i="16"/>
  <c r="B108" i="16"/>
  <c r="A108" i="16"/>
  <c r="D107" i="16"/>
  <c r="C107" i="16"/>
  <c r="B107" i="16"/>
  <c r="A107" i="16"/>
  <c r="D106" i="16"/>
  <c r="C106" i="16"/>
  <c r="B106" i="16"/>
  <c r="A106" i="16"/>
  <c r="D105" i="16"/>
  <c r="C105" i="16"/>
  <c r="B105" i="16"/>
  <c r="A105" i="16"/>
  <c r="D104" i="16"/>
  <c r="C104" i="16"/>
  <c r="B104" i="16"/>
  <c r="A104" i="16"/>
  <c r="D103" i="16"/>
  <c r="C103" i="16"/>
  <c r="B103" i="16"/>
  <c r="A103" i="16"/>
  <c r="D102" i="16"/>
  <c r="C102" i="16"/>
  <c r="B102" i="16"/>
  <c r="A102" i="16"/>
  <c r="D101" i="16"/>
  <c r="C101" i="16"/>
  <c r="B101" i="16"/>
  <c r="A101" i="16"/>
  <c r="D100" i="16"/>
  <c r="C100" i="16"/>
  <c r="B100" i="16"/>
  <c r="A100" i="16"/>
  <c r="D99" i="16"/>
  <c r="C99" i="16"/>
  <c r="B99" i="16"/>
  <c r="A99" i="16"/>
  <c r="D98" i="16"/>
  <c r="C98" i="16"/>
  <c r="B98" i="16"/>
  <c r="A98" i="16"/>
  <c r="D97" i="16"/>
  <c r="C97" i="16"/>
  <c r="B97" i="16"/>
  <c r="A97" i="16"/>
  <c r="D96" i="16"/>
  <c r="C96" i="16"/>
  <c r="B96" i="16"/>
  <c r="A96" i="16"/>
  <c r="D95" i="16"/>
  <c r="C95" i="16"/>
  <c r="B95" i="16"/>
  <c r="A95" i="16"/>
  <c r="D94" i="16"/>
  <c r="C94" i="16"/>
  <c r="B94" i="16"/>
  <c r="A94" i="16"/>
  <c r="D93" i="16"/>
  <c r="C93" i="16"/>
  <c r="B93" i="16"/>
  <c r="A93" i="16"/>
  <c r="D92" i="16"/>
  <c r="C92" i="16"/>
  <c r="B92" i="16"/>
  <c r="A92" i="16"/>
  <c r="D91" i="16"/>
  <c r="C91" i="16"/>
  <c r="B91" i="16"/>
  <c r="A91" i="16"/>
  <c r="D90" i="16"/>
  <c r="C90" i="16"/>
  <c r="B90" i="16"/>
  <c r="A90" i="16"/>
  <c r="D89" i="16"/>
  <c r="C89" i="16"/>
  <c r="B89" i="16"/>
  <c r="A89" i="16"/>
  <c r="D88" i="16"/>
  <c r="C88" i="16"/>
  <c r="B88" i="16"/>
  <c r="A88" i="16"/>
  <c r="D87" i="16"/>
  <c r="C87" i="16"/>
  <c r="B87" i="16"/>
  <c r="A87" i="16"/>
  <c r="D86" i="16"/>
  <c r="C86" i="16"/>
  <c r="B86" i="16"/>
  <c r="A86" i="16"/>
  <c r="D85" i="16"/>
  <c r="C85" i="16"/>
  <c r="B85" i="16"/>
  <c r="A85" i="16"/>
  <c r="D84" i="16"/>
  <c r="C84" i="16"/>
  <c r="B84" i="16"/>
  <c r="A84" i="16"/>
  <c r="D83" i="16"/>
  <c r="C83" i="16"/>
  <c r="B83" i="16"/>
  <c r="A83" i="16"/>
  <c r="D82" i="16"/>
  <c r="C82" i="16"/>
  <c r="B82" i="16"/>
  <c r="A82" i="16"/>
  <c r="D81" i="16"/>
  <c r="C81" i="16"/>
  <c r="B81" i="16"/>
  <c r="A81" i="16"/>
  <c r="D80" i="16"/>
  <c r="C80" i="16"/>
  <c r="B80" i="16"/>
  <c r="A80" i="16"/>
  <c r="D79" i="16"/>
  <c r="C79" i="16"/>
  <c r="B79" i="16"/>
  <c r="A79" i="16"/>
  <c r="D78" i="16"/>
  <c r="C78" i="16"/>
  <c r="B78" i="16"/>
  <c r="A78" i="16"/>
  <c r="D77" i="16"/>
  <c r="C77" i="16"/>
  <c r="B77" i="16"/>
  <c r="A77" i="16"/>
  <c r="D76" i="16"/>
  <c r="C76" i="16"/>
  <c r="B76" i="16"/>
  <c r="A76" i="16"/>
  <c r="D75" i="16"/>
  <c r="C75" i="16"/>
  <c r="B75" i="16"/>
  <c r="A75" i="16"/>
  <c r="D74" i="16"/>
  <c r="C74" i="16"/>
  <c r="B74" i="16"/>
  <c r="A74" i="16"/>
  <c r="D73" i="16"/>
  <c r="C73" i="16"/>
  <c r="B73" i="16"/>
  <c r="A73" i="16"/>
  <c r="D72" i="16"/>
  <c r="C72" i="16"/>
  <c r="B72" i="16"/>
  <c r="A72" i="16"/>
  <c r="D71" i="16"/>
  <c r="C71" i="16"/>
  <c r="B71" i="16"/>
  <c r="A71" i="16"/>
  <c r="D70" i="16"/>
  <c r="C70" i="16"/>
  <c r="B70" i="16"/>
  <c r="A70" i="16"/>
  <c r="D69" i="16"/>
  <c r="C69" i="16"/>
  <c r="B69" i="16"/>
  <c r="A69" i="16"/>
  <c r="D68" i="16"/>
  <c r="C68" i="16"/>
  <c r="B68" i="16"/>
  <c r="A68" i="16"/>
  <c r="D67" i="16"/>
  <c r="C67" i="16"/>
  <c r="B67" i="16"/>
  <c r="A67" i="16"/>
  <c r="D66" i="16"/>
  <c r="C66" i="16"/>
  <c r="B66" i="16"/>
  <c r="A66" i="16"/>
  <c r="D65" i="16"/>
  <c r="C65" i="16"/>
  <c r="B65" i="16"/>
  <c r="A65" i="16"/>
  <c r="D64" i="16"/>
  <c r="C64" i="16"/>
  <c r="B64" i="16"/>
  <c r="A64" i="16"/>
  <c r="D63" i="16"/>
  <c r="C63" i="16"/>
  <c r="B63" i="16"/>
  <c r="A63" i="16"/>
  <c r="D62" i="16"/>
  <c r="C62" i="16"/>
  <c r="B62" i="16"/>
  <c r="A62" i="16"/>
  <c r="D61" i="16"/>
  <c r="C61" i="16"/>
  <c r="B61" i="16"/>
  <c r="A61" i="16"/>
  <c r="D60" i="16"/>
  <c r="C60" i="16"/>
  <c r="B60" i="16"/>
  <c r="A60" i="16"/>
  <c r="D59" i="16"/>
  <c r="C59" i="16"/>
  <c r="B59" i="16"/>
  <c r="A59" i="16"/>
  <c r="D58" i="16"/>
  <c r="C58" i="16"/>
  <c r="B58" i="16"/>
  <c r="A58" i="16"/>
  <c r="D57" i="16"/>
  <c r="C57" i="16"/>
  <c r="B57" i="16"/>
  <c r="A57" i="16"/>
  <c r="D56" i="16"/>
  <c r="C56" i="16"/>
  <c r="B56" i="16"/>
  <c r="A56" i="16"/>
  <c r="D55" i="16"/>
  <c r="C55" i="16"/>
  <c r="B55" i="16"/>
  <c r="A55" i="16"/>
  <c r="D54" i="16"/>
  <c r="C54" i="16"/>
  <c r="B54" i="16"/>
  <c r="A54" i="16"/>
  <c r="D53" i="16"/>
  <c r="C53" i="16"/>
  <c r="B53" i="16"/>
  <c r="A53" i="16"/>
  <c r="D52" i="16"/>
  <c r="C52" i="16"/>
  <c r="B52" i="16"/>
  <c r="A52" i="16"/>
  <c r="D51" i="16"/>
  <c r="C51" i="16"/>
  <c r="B51" i="16"/>
  <c r="A51" i="16"/>
  <c r="D50" i="16"/>
  <c r="C50" i="16"/>
  <c r="B50" i="16"/>
  <c r="A50" i="16"/>
  <c r="D49" i="16"/>
  <c r="C49" i="16"/>
  <c r="B49" i="16"/>
  <c r="A49" i="16"/>
  <c r="D48" i="16"/>
  <c r="C48" i="16"/>
  <c r="B48" i="16"/>
  <c r="A48" i="16"/>
  <c r="D47" i="16"/>
  <c r="C47" i="16"/>
  <c r="B47" i="16"/>
  <c r="A47" i="16"/>
  <c r="D46" i="16"/>
  <c r="C46" i="16"/>
  <c r="B46" i="16"/>
  <c r="A46" i="16"/>
  <c r="D45" i="16"/>
  <c r="C45" i="16"/>
  <c r="B45" i="16"/>
  <c r="A45" i="16"/>
  <c r="D44" i="16"/>
  <c r="C44" i="16"/>
  <c r="B44" i="16"/>
  <c r="A44" i="16"/>
  <c r="D43" i="16"/>
  <c r="C43" i="16"/>
  <c r="B43" i="16"/>
  <c r="A43" i="16"/>
  <c r="D42" i="16"/>
  <c r="C42" i="16"/>
  <c r="B42" i="16"/>
  <c r="A42" i="16"/>
  <c r="D41" i="16"/>
  <c r="C41" i="16"/>
  <c r="B41" i="16"/>
  <c r="A41" i="16"/>
  <c r="D40" i="16"/>
  <c r="C40" i="16"/>
  <c r="B40" i="16"/>
  <c r="A40" i="16"/>
  <c r="D39" i="16"/>
  <c r="C39" i="16"/>
  <c r="B39" i="16"/>
  <c r="A39" i="16"/>
  <c r="D38" i="16"/>
  <c r="C38" i="16"/>
  <c r="B38" i="16"/>
  <c r="A38" i="16"/>
  <c r="D37" i="16"/>
  <c r="C37" i="16"/>
  <c r="B37" i="16"/>
  <c r="A37" i="16"/>
  <c r="D36" i="16"/>
  <c r="C36" i="16"/>
  <c r="B36" i="16"/>
  <c r="A36" i="16"/>
  <c r="D35" i="16"/>
  <c r="C35" i="16"/>
  <c r="B35" i="16"/>
  <c r="A35" i="16"/>
  <c r="D34" i="16"/>
  <c r="C34" i="16"/>
  <c r="B34" i="16"/>
  <c r="A34" i="16"/>
  <c r="D33" i="16"/>
  <c r="C33" i="16"/>
  <c r="B33" i="16"/>
  <c r="A33" i="16"/>
  <c r="D32" i="16"/>
  <c r="C32" i="16"/>
  <c r="B32" i="16"/>
  <c r="A32" i="16"/>
  <c r="D31" i="16"/>
  <c r="C31" i="16"/>
  <c r="B31" i="16"/>
  <c r="A31" i="16"/>
  <c r="D30" i="16"/>
  <c r="C30" i="16"/>
  <c r="B30" i="16"/>
  <c r="A30" i="16"/>
  <c r="D29" i="16"/>
  <c r="C29" i="16"/>
  <c r="B29" i="16"/>
  <c r="A29" i="16"/>
  <c r="D28" i="16"/>
  <c r="C28" i="16"/>
  <c r="B28" i="16"/>
  <c r="A28" i="16"/>
  <c r="D27" i="16"/>
  <c r="C27" i="16"/>
  <c r="B27" i="16"/>
  <c r="A27" i="16"/>
  <c r="D26" i="16"/>
  <c r="C26" i="16"/>
  <c r="B26" i="16"/>
  <c r="A26" i="16"/>
  <c r="D25" i="16"/>
  <c r="C25" i="16"/>
  <c r="B25" i="16"/>
  <c r="A25" i="16"/>
  <c r="D24" i="16"/>
  <c r="C24" i="16"/>
  <c r="B24" i="16"/>
  <c r="A24" i="16"/>
  <c r="D23" i="16"/>
  <c r="C23" i="16"/>
  <c r="B23" i="16"/>
  <c r="A23" i="16"/>
  <c r="D22" i="16"/>
  <c r="C22" i="16"/>
  <c r="B22" i="16"/>
  <c r="A22" i="16"/>
  <c r="D21" i="16"/>
  <c r="C21" i="16"/>
  <c r="B21" i="16"/>
  <c r="A21" i="16"/>
  <c r="D20" i="16"/>
  <c r="C20" i="16"/>
  <c r="B20" i="16"/>
  <c r="A20" i="16"/>
  <c r="D19" i="16"/>
  <c r="C19" i="16"/>
  <c r="B19" i="16"/>
  <c r="A19" i="16"/>
  <c r="D18" i="16"/>
  <c r="C18" i="16"/>
  <c r="B18" i="16"/>
  <c r="A18" i="16"/>
  <c r="D17" i="16"/>
  <c r="C17" i="16"/>
  <c r="B17" i="16"/>
  <c r="A17" i="16"/>
  <c r="D16" i="16"/>
  <c r="C16" i="16"/>
  <c r="B16" i="16"/>
  <c r="A16" i="16"/>
  <c r="D15" i="16"/>
  <c r="C15" i="16"/>
  <c r="B15" i="16"/>
  <c r="A15" i="16"/>
  <c r="D14" i="16"/>
  <c r="C14" i="16"/>
  <c r="B14" i="16"/>
  <c r="A14" i="16"/>
  <c r="D13" i="16"/>
  <c r="C13" i="16"/>
  <c r="B13" i="16"/>
  <c r="A13" i="16"/>
  <c r="D12" i="16"/>
  <c r="C12" i="16"/>
  <c r="B12" i="16"/>
  <c r="A12" i="16"/>
  <c r="D11" i="16"/>
  <c r="C11" i="16"/>
  <c r="B11" i="16"/>
  <c r="A11" i="16"/>
  <c r="D10" i="16"/>
  <c r="C10" i="16"/>
  <c r="B10" i="16"/>
  <c r="A10" i="16"/>
  <c r="D9" i="16"/>
  <c r="C9" i="16"/>
  <c r="B9" i="16"/>
  <c r="A9" i="16"/>
  <c r="D8" i="16"/>
  <c r="C8" i="16"/>
  <c r="B8" i="16"/>
  <c r="A8" i="16"/>
  <c r="D7" i="16"/>
  <c r="C7" i="16"/>
  <c r="B7" i="16"/>
  <c r="A7" i="16"/>
  <c r="D6" i="16"/>
  <c r="C6" i="16"/>
  <c r="B6" i="16"/>
  <c r="A6" i="16"/>
  <c r="D5" i="16"/>
  <c r="C5" i="16"/>
  <c r="B5" i="16"/>
  <c r="A5" i="16"/>
  <c r="D4" i="16"/>
  <c r="C4" i="16"/>
  <c r="B4" i="16"/>
  <c r="A4" i="16"/>
  <c r="D2" i="16"/>
  <c r="D140" i="14"/>
  <c r="C140" i="14"/>
  <c r="B140" i="14"/>
  <c r="A140" i="14"/>
  <c r="D139" i="14"/>
  <c r="C139" i="14"/>
  <c r="B139" i="14"/>
  <c r="A139" i="14"/>
  <c r="D138" i="14"/>
  <c r="C138" i="14"/>
  <c r="B138" i="14"/>
  <c r="A138" i="14"/>
  <c r="D137" i="14"/>
  <c r="C137" i="14"/>
  <c r="B137" i="14"/>
  <c r="A137" i="14"/>
  <c r="D136" i="14"/>
  <c r="C136" i="14"/>
  <c r="B136" i="14"/>
  <c r="A136" i="14"/>
  <c r="D135" i="14"/>
  <c r="C135" i="14"/>
  <c r="B135" i="14"/>
  <c r="A135" i="14"/>
  <c r="D134" i="14"/>
  <c r="C134" i="14"/>
  <c r="B134" i="14"/>
  <c r="A134" i="14"/>
  <c r="D133" i="14"/>
  <c r="C133" i="14"/>
  <c r="B133" i="14"/>
  <c r="A133" i="14"/>
  <c r="D132" i="14"/>
  <c r="C132" i="14"/>
  <c r="B132" i="14"/>
  <c r="A132" i="14"/>
  <c r="D131" i="14"/>
  <c r="C131" i="14"/>
  <c r="B131" i="14"/>
  <c r="A131" i="14"/>
  <c r="D130" i="14"/>
  <c r="C130" i="14"/>
  <c r="B130" i="14"/>
  <c r="A130" i="14"/>
  <c r="D129" i="14"/>
  <c r="C129" i="14"/>
  <c r="B129" i="14"/>
  <c r="A129" i="14"/>
  <c r="D128" i="14"/>
  <c r="C128" i="14"/>
  <c r="B128" i="14"/>
  <c r="A128" i="14"/>
  <c r="D127" i="14"/>
  <c r="C127" i="14"/>
  <c r="B127" i="14"/>
  <c r="A127" i="14"/>
  <c r="D126" i="14"/>
  <c r="C126" i="14"/>
  <c r="B126" i="14"/>
  <c r="A126" i="14"/>
  <c r="D125" i="14"/>
  <c r="C125" i="14"/>
  <c r="B125" i="14"/>
  <c r="A125" i="14"/>
  <c r="D124" i="14"/>
  <c r="C124" i="14"/>
  <c r="B124" i="14"/>
  <c r="A124" i="14"/>
  <c r="D123" i="14"/>
  <c r="C123" i="14"/>
  <c r="B123" i="14"/>
  <c r="A123" i="14"/>
  <c r="D122" i="14"/>
  <c r="C122" i="14"/>
  <c r="B122" i="14"/>
  <c r="A122" i="14"/>
  <c r="D121" i="14"/>
  <c r="C121" i="14"/>
  <c r="B121" i="14"/>
  <c r="A121" i="14"/>
  <c r="D120" i="14"/>
  <c r="C120" i="14"/>
  <c r="B120" i="14"/>
  <c r="A120" i="14"/>
  <c r="D119" i="14"/>
  <c r="C119" i="14"/>
  <c r="B119" i="14"/>
  <c r="A119" i="14"/>
  <c r="D118" i="14"/>
  <c r="C118" i="14"/>
  <c r="B118" i="14"/>
  <c r="A118" i="14"/>
  <c r="D117" i="14"/>
  <c r="C117" i="14"/>
  <c r="B117" i="14"/>
  <c r="A117" i="14"/>
  <c r="D116" i="14"/>
  <c r="C116" i="14"/>
  <c r="B116" i="14"/>
  <c r="A116" i="14"/>
  <c r="D115" i="14"/>
  <c r="C115" i="14"/>
  <c r="B115" i="14"/>
  <c r="A115" i="14"/>
  <c r="D114" i="14"/>
  <c r="C114" i="14"/>
  <c r="B114" i="14"/>
  <c r="A114" i="14"/>
  <c r="D113" i="14"/>
  <c r="C113" i="14"/>
  <c r="B113" i="14"/>
  <c r="A113" i="14"/>
  <c r="D112" i="14"/>
  <c r="C112" i="14"/>
  <c r="B112" i="14"/>
  <c r="A112" i="14"/>
  <c r="D111" i="14"/>
  <c r="C111" i="14"/>
  <c r="B111" i="14"/>
  <c r="A111" i="14"/>
  <c r="D110" i="14"/>
  <c r="C110" i="14"/>
  <c r="B110" i="14"/>
  <c r="A110" i="14"/>
  <c r="D109" i="14"/>
  <c r="C109" i="14"/>
  <c r="B109" i="14"/>
  <c r="A109" i="14"/>
  <c r="D108" i="14"/>
  <c r="C108" i="14"/>
  <c r="B108" i="14"/>
  <c r="A108" i="14"/>
  <c r="D107" i="14"/>
  <c r="C107" i="14"/>
  <c r="B107" i="14"/>
  <c r="A107" i="14"/>
  <c r="D106" i="14"/>
  <c r="C106" i="14"/>
  <c r="B106" i="14"/>
  <c r="A106" i="14"/>
  <c r="D105" i="14"/>
  <c r="C105" i="14"/>
  <c r="B105" i="14"/>
  <c r="A105" i="14"/>
  <c r="D104" i="14"/>
  <c r="C104" i="14"/>
  <c r="B104" i="14"/>
  <c r="A104" i="14"/>
  <c r="D103" i="14"/>
  <c r="C103" i="14"/>
  <c r="B103" i="14"/>
  <c r="A103" i="14"/>
  <c r="D102" i="14"/>
  <c r="C102" i="14"/>
  <c r="B102" i="14"/>
  <c r="A102" i="14"/>
  <c r="D101" i="14"/>
  <c r="C101" i="14"/>
  <c r="B101" i="14"/>
  <c r="A101" i="14"/>
  <c r="D100" i="14"/>
  <c r="C100" i="14"/>
  <c r="B100" i="14"/>
  <c r="A100" i="14"/>
  <c r="D99" i="14"/>
  <c r="C99" i="14"/>
  <c r="B99" i="14"/>
  <c r="A99" i="14"/>
  <c r="D98" i="14"/>
  <c r="C98" i="14"/>
  <c r="B98" i="14"/>
  <c r="A98" i="14"/>
  <c r="D97" i="14"/>
  <c r="C97" i="14"/>
  <c r="B97" i="14"/>
  <c r="A97" i="14"/>
  <c r="D96" i="14"/>
  <c r="C96" i="14"/>
  <c r="B96" i="14"/>
  <c r="A96" i="14"/>
  <c r="D95" i="14"/>
  <c r="C95" i="14"/>
  <c r="B95" i="14"/>
  <c r="A95" i="14"/>
  <c r="D94" i="14"/>
  <c r="C94" i="14"/>
  <c r="B94" i="14"/>
  <c r="A94" i="14"/>
  <c r="D93" i="14"/>
  <c r="C93" i="14"/>
  <c r="B93" i="14"/>
  <c r="A93" i="14"/>
  <c r="D92" i="14"/>
  <c r="C92" i="14"/>
  <c r="B92" i="14"/>
  <c r="A92" i="14"/>
  <c r="D91" i="14"/>
  <c r="C91" i="14"/>
  <c r="B91" i="14"/>
  <c r="A91" i="14"/>
  <c r="D90" i="14"/>
  <c r="C90" i="14"/>
  <c r="B90" i="14"/>
  <c r="A90" i="14"/>
  <c r="D89" i="14"/>
  <c r="C89" i="14"/>
  <c r="B89" i="14"/>
  <c r="A89" i="14"/>
  <c r="D88" i="14"/>
  <c r="C88" i="14"/>
  <c r="B88" i="14"/>
  <c r="A88" i="14"/>
  <c r="D87" i="14"/>
  <c r="C87" i="14"/>
  <c r="B87" i="14"/>
  <c r="A87" i="14"/>
  <c r="D86" i="14"/>
  <c r="C86" i="14"/>
  <c r="B86" i="14"/>
  <c r="A86" i="14"/>
  <c r="D85" i="14"/>
  <c r="C85" i="14"/>
  <c r="B85" i="14"/>
  <c r="A85" i="14"/>
  <c r="D84" i="14"/>
  <c r="C84" i="14"/>
  <c r="B84" i="14"/>
  <c r="A84" i="14"/>
  <c r="D83" i="14"/>
  <c r="C83" i="14"/>
  <c r="B83" i="14"/>
  <c r="A83" i="14"/>
  <c r="D82" i="14"/>
  <c r="C82" i="14"/>
  <c r="B82" i="14"/>
  <c r="A82" i="14"/>
  <c r="D81" i="14"/>
  <c r="C81" i="14"/>
  <c r="B81" i="14"/>
  <c r="A81" i="14"/>
  <c r="D80" i="14"/>
  <c r="C80" i="14"/>
  <c r="B80" i="14"/>
  <c r="A80" i="14"/>
  <c r="D79" i="14"/>
  <c r="C79" i="14"/>
  <c r="B79" i="14"/>
  <c r="A79" i="14"/>
  <c r="D78" i="14"/>
  <c r="C78" i="14"/>
  <c r="B78" i="14"/>
  <c r="A78" i="14"/>
  <c r="D77" i="14"/>
  <c r="C77" i="14"/>
  <c r="B77" i="14"/>
  <c r="A77" i="14"/>
  <c r="D76" i="14"/>
  <c r="C76" i="14"/>
  <c r="B76" i="14"/>
  <c r="A76" i="14"/>
  <c r="D75" i="14"/>
  <c r="C75" i="14"/>
  <c r="B75" i="14"/>
  <c r="A75" i="14"/>
  <c r="D74" i="14"/>
  <c r="C74" i="14"/>
  <c r="B74" i="14"/>
  <c r="A74" i="14"/>
  <c r="D73" i="14"/>
  <c r="C73" i="14"/>
  <c r="B73" i="14"/>
  <c r="A73" i="14"/>
  <c r="D72" i="14"/>
  <c r="C72" i="14"/>
  <c r="B72" i="14"/>
  <c r="A72" i="14"/>
  <c r="D71" i="14"/>
  <c r="C71" i="14"/>
  <c r="B71" i="14"/>
  <c r="A71" i="14"/>
  <c r="D70" i="14"/>
  <c r="C70" i="14"/>
  <c r="B70" i="14"/>
  <c r="A70" i="14"/>
  <c r="D69" i="14"/>
  <c r="C69" i="14"/>
  <c r="B69" i="14"/>
  <c r="A69" i="14"/>
  <c r="D68" i="14"/>
  <c r="C68" i="14"/>
  <c r="B68" i="14"/>
  <c r="A68" i="14"/>
  <c r="D67" i="14"/>
  <c r="C67" i="14"/>
  <c r="B67" i="14"/>
  <c r="A67" i="14"/>
  <c r="D66" i="14"/>
  <c r="C66" i="14"/>
  <c r="B66" i="14"/>
  <c r="A66" i="14"/>
  <c r="D65" i="14"/>
  <c r="C65" i="14"/>
  <c r="B65" i="14"/>
  <c r="A65" i="14"/>
  <c r="D64" i="14"/>
  <c r="C64" i="14"/>
  <c r="B64" i="14"/>
  <c r="A64" i="14"/>
  <c r="D63" i="14"/>
  <c r="C63" i="14"/>
  <c r="B63" i="14"/>
  <c r="A63" i="14"/>
  <c r="D62" i="14"/>
  <c r="C62" i="14"/>
  <c r="B62" i="14"/>
  <c r="A62" i="14"/>
  <c r="D61" i="14"/>
  <c r="C61" i="14"/>
  <c r="B61" i="14"/>
  <c r="A61" i="14"/>
  <c r="D60" i="14"/>
  <c r="C60" i="14"/>
  <c r="B60" i="14"/>
  <c r="A60" i="14"/>
  <c r="D59" i="14"/>
  <c r="C59" i="14"/>
  <c r="B59" i="14"/>
  <c r="A59" i="14"/>
  <c r="D58" i="14"/>
  <c r="C58" i="14"/>
  <c r="B58" i="14"/>
  <c r="A58" i="14"/>
  <c r="D57" i="14"/>
  <c r="C57" i="14"/>
  <c r="B57" i="14"/>
  <c r="A57" i="14"/>
  <c r="D56" i="14"/>
  <c r="C56" i="14"/>
  <c r="B56" i="14"/>
  <c r="A56" i="14"/>
  <c r="D55" i="14"/>
  <c r="C55" i="14"/>
  <c r="B55" i="14"/>
  <c r="A55" i="14"/>
  <c r="D54" i="14"/>
  <c r="C54" i="14"/>
  <c r="B54" i="14"/>
  <c r="A54" i="14"/>
  <c r="D53" i="14"/>
  <c r="C53" i="14"/>
  <c r="B53" i="14"/>
  <c r="A53" i="14"/>
  <c r="D52" i="14"/>
  <c r="C52" i="14"/>
  <c r="B52" i="14"/>
  <c r="A52" i="14"/>
  <c r="D51" i="14"/>
  <c r="C51" i="14"/>
  <c r="B51" i="14"/>
  <c r="A51" i="14"/>
  <c r="D50" i="14"/>
  <c r="C50" i="14"/>
  <c r="B50" i="14"/>
  <c r="A50" i="14"/>
  <c r="D49" i="14"/>
  <c r="C49" i="14"/>
  <c r="B49" i="14"/>
  <c r="A49" i="14"/>
  <c r="D48" i="14"/>
  <c r="C48" i="14"/>
  <c r="B48" i="14"/>
  <c r="A48" i="14"/>
  <c r="D47" i="14"/>
  <c r="C47" i="14"/>
  <c r="B47" i="14"/>
  <c r="A47" i="14"/>
  <c r="D46" i="14"/>
  <c r="C46" i="14"/>
  <c r="B46" i="14"/>
  <c r="A46" i="14"/>
  <c r="D45" i="14"/>
  <c r="C45" i="14"/>
  <c r="B45" i="14"/>
  <c r="A45" i="14"/>
  <c r="D44" i="14"/>
  <c r="C44" i="14"/>
  <c r="B44" i="14"/>
  <c r="A44" i="14"/>
  <c r="D43" i="14"/>
  <c r="C43" i="14"/>
  <c r="B43" i="14"/>
  <c r="A43" i="14"/>
  <c r="D42" i="14"/>
  <c r="C42" i="14"/>
  <c r="B42" i="14"/>
  <c r="A42" i="14"/>
  <c r="D41" i="14"/>
  <c r="C41" i="14"/>
  <c r="B41" i="14"/>
  <c r="A41" i="14"/>
  <c r="D40" i="14"/>
  <c r="C40" i="14"/>
  <c r="B40" i="14"/>
  <c r="A40" i="14"/>
  <c r="D39" i="14"/>
  <c r="C39" i="14"/>
  <c r="B39" i="14"/>
  <c r="A39" i="14"/>
  <c r="D38" i="14"/>
  <c r="C38" i="14"/>
  <c r="B38" i="14"/>
  <c r="A38" i="14"/>
  <c r="D37" i="14"/>
  <c r="C37" i="14"/>
  <c r="B37" i="14"/>
  <c r="A37" i="14"/>
  <c r="D36" i="14"/>
  <c r="C36" i="14"/>
  <c r="B36" i="14"/>
  <c r="A36" i="14"/>
  <c r="D35" i="14"/>
  <c r="C35" i="14"/>
  <c r="B35" i="14"/>
  <c r="A35" i="14"/>
  <c r="D34" i="14"/>
  <c r="C34" i="14"/>
  <c r="B34" i="14"/>
  <c r="A34" i="14"/>
  <c r="D33" i="14"/>
  <c r="C33" i="14"/>
  <c r="B33" i="14"/>
  <c r="A33" i="14"/>
  <c r="D32" i="14"/>
  <c r="C32" i="14"/>
  <c r="B32" i="14"/>
  <c r="A32" i="14"/>
  <c r="D31" i="14"/>
  <c r="C31" i="14"/>
  <c r="B31" i="14"/>
  <c r="A31" i="14"/>
  <c r="D30" i="14"/>
  <c r="C30" i="14"/>
  <c r="B30" i="14"/>
  <c r="A30" i="14"/>
  <c r="D29" i="14"/>
  <c r="C29" i="14"/>
  <c r="B29" i="14"/>
  <c r="A29" i="14"/>
  <c r="D28" i="14"/>
  <c r="C28" i="14"/>
  <c r="B28" i="14"/>
  <c r="A28" i="14"/>
  <c r="D27" i="14"/>
  <c r="C27" i="14"/>
  <c r="B27" i="14"/>
  <c r="A27" i="14"/>
  <c r="D26" i="14"/>
  <c r="C26" i="14"/>
  <c r="B26" i="14"/>
  <c r="A26" i="14"/>
  <c r="D25" i="14"/>
  <c r="C25" i="14"/>
  <c r="B25" i="14"/>
  <c r="A25" i="14"/>
  <c r="D24" i="14"/>
  <c r="C24" i="14"/>
  <c r="B24" i="14"/>
  <c r="A24" i="14"/>
  <c r="D23" i="14"/>
  <c r="C23" i="14"/>
  <c r="B23" i="14"/>
  <c r="A23" i="14"/>
  <c r="D22" i="14"/>
  <c r="C22" i="14"/>
  <c r="B22" i="14"/>
  <c r="A22" i="14"/>
  <c r="D21" i="14"/>
  <c r="C21" i="14"/>
  <c r="B21" i="14"/>
  <c r="A21" i="14"/>
  <c r="D20" i="14"/>
  <c r="C20" i="14"/>
  <c r="B20" i="14"/>
  <c r="A20" i="14"/>
  <c r="D19" i="14"/>
  <c r="C19" i="14"/>
  <c r="B19" i="14"/>
  <c r="A19" i="14"/>
  <c r="D18" i="14"/>
  <c r="C18" i="14"/>
  <c r="B18" i="14"/>
  <c r="A18" i="14"/>
  <c r="D17" i="14"/>
  <c r="C17" i="14"/>
  <c r="B17" i="14"/>
  <c r="A17" i="14"/>
  <c r="D16" i="14"/>
  <c r="C16" i="14"/>
  <c r="B16" i="14"/>
  <c r="A16" i="14"/>
  <c r="D15" i="14"/>
  <c r="C15" i="14"/>
  <c r="B15" i="14"/>
  <c r="A15" i="14"/>
  <c r="D14" i="14"/>
  <c r="C14" i="14"/>
  <c r="B14" i="14"/>
  <c r="A14" i="14"/>
  <c r="D13" i="14"/>
  <c r="C13" i="14"/>
  <c r="B13" i="14"/>
  <c r="A13" i="14"/>
  <c r="D12" i="14"/>
  <c r="C12" i="14"/>
  <c r="B12" i="14"/>
  <c r="A12" i="14"/>
  <c r="D11" i="14"/>
  <c r="C11" i="14"/>
  <c r="B11" i="14"/>
  <c r="A11" i="14"/>
  <c r="D10" i="14"/>
  <c r="C10" i="14"/>
  <c r="B10" i="14"/>
  <c r="A10" i="14"/>
  <c r="D9" i="14"/>
  <c r="C9" i="14"/>
  <c r="B9" i="14"/>
  <c r="A9" i="14"/>
  <c r="D8" i="14"/>
  <c r="C8" i="14"/>
  <c r="B8" i="14"/>
  <c r="A8" i="14"/>
  <c r="D7" i="14"/>
  <c r="C7" i="14"/>
  <c r="B7" i="14"/>
  <c r="A7" i="14"/>
  <c r="D6" i="14"/>
  <c r="C6" i="14"/>
  <c r="B6" i="14"/>
  <c r="A6" i="14"/>
  <c r="D5" i="14"/>
  <c r="C5" i="14"/>
  <c r="B5" i="14"/>
  <c r="A5" i="14"/>
  <c r="D4" i="14"/>
  <c r="C4" i="14"/>
  <c r="B4" i="14"/>
  <c r="A4" i="14"/>
  <c r="D2" i="14"/>
  <c r="D140" i="13"/>
  <c r="C140" i="13"/>
  <c r="B140" i="13"/>
  <c r="A140" i="13"/>
  <c r="D139" i="13"/>
  <c r="C139" i="13"/>
  <c r="B139" i="13"/>
  <c r="A139" i="13"/>
  <c r="D138" i="13"/>
  <c r="C138" i="13"/>
  <c r="B138" i="13"/>
  <c r="A138" i="13"/>
  <c r="D137" i="13"/>
  <c r="C137" i="13"/>
  <c r="B137" i="13"/>
  <c r="A137" i="13"/>
  <c r="D136" i="13"/>
  <c r="C136" i="13"/>
  <c r="B136" i="13"/>
  <c r="A136" i="13"/>
  <c r="D135" i="13"/>
  <c r="C135" i="13"/>
  <c r="B135" i="13"/>
  <c r="A135" i="13"/>
  <c r="D134" i="13"/>
  <c r="C134" i="13"/>
  <c r="B134" i="13"/>
  <c r="A134" i="13"/>
  <c r="D133" i="13"/>
  <c r="C133" i="13"/>
  <c r="B133" i="13"/>
  <c r="A133" i="13"/>
  <c r="D132" i="13"/>
  <c r="C132" i="13"/>
  <c r="B132" i="13"/>
  <c r="A132" i="13"/>
  <c r="D131" i="13"/>
  <c r="C131" i="13"/>
  <c r="B131" i="13"/>
  <c r="A131" i="13"/>
  <c r="D130" i="13"/>
  <c r="C130" i="13"/>
  <c r="B130" i="13"/>
  <c r="A130" i="13"/>
  <c r="D129" i="13"/>
  <c r="C129" i="13"/>
  <c r="B129" i="13"/>
  <c r="A129" i="13"/>
  <c r="D128" i="13"/>
  <c r="C128" i="13"/>
  <c r="B128" i="13"/>
  <c r="A128" i="13"/>
  <c r="D127" i="13"/>
  <c r="C127" i="13"/>
  <c r="B127" i="13"/>
  <c r="A127" i="13"/>
  <c r="D126" i="13"/>
  <c r="C126" i="13"/>
  <c r="B126" i="13"/>
  <c r="A126" i="13"/>
  <c r="D125" i="13"/>
  <c r="C125" i="13"/>
  <c r="B125" i="13"/>
  <c r="A125" i="13"/>
  <c r="D124" i="13"/>
  <c r="C124" i="13"/>
  <c r="B124" i="13"/>
  <c r="A124" i="13"/>
  <c r="D123" i="13"/>
  <c r="C123" i="13"/>
  <c r="B123" i="13"/>
  <c r="A123" i="13"/>
  <c r="D122" i="13"/>
  <c r="C122" i="13"/>
  <c r="B122" i="13"/>
  <c r="A122" i="13"/>
  <c r="D121" i="13"/>
  <c r="C121" i="13"/>
  <c r="B121" i="13"/>
  <c r="A121" i="13"/>
  <c r="D120" i="13"/>
  <c r="C120" i="13"/>
  <c r="B120" i="13"/>
  <c r="A120" i="13"/>
  <c r="D119" i="13"/>
  <c r="C119" i="13"/>
  <c r="B119" i="13"/>
  <c r="A119" i="13"/>
  <c r="D118" i="13"/>
  <c r="C118" i="13"/>
  <c r="B118" i="13"/>
  <c r="A118" i="13"/>
  <c r="D117" i="13"/>
  <c r="C117" i="13"/>
  <c r="B117" i="13"/>
  <c r="A117" i="13"/>
  <c r="D116" i="13"/>
  <c r="C116" i="13"/>
  <c r="B116" i="13"/>
  <c r="A116" i="13"/>
  <c r="D115" i="13"/>
  <c r="C115" i="13"/>
  <c r="B115" i="13"/>
  <c r="A115" i="13"/>
  <c r="D114" i="13"/>
  <c r="C114" i="13"/>
  <c r="B114" i="13"/>
  <c r="A114" i="13"/>
  <c r="D113" i="13"/>
  <c r="C113" i="13"/>
  <c r="B113" i="13"/>
  <c r="A113" i="13"/>
  <c r="D112" i="13"/>
  <c r="C112" i="13"/>
  <c r="B112" i="13"/>
  <c r="A112" i="13"/>
  <c r="D111" i="13"/>
  <c r="C111" i="13"/>
  <c r="B111" i="13"/>
  <c r="A111" i="13"/>
  <c r="D110" i="13"/>
  <c r="C110" i="13"/>
  <c r="B110" i="13"/>
  <c r="A110" i="13"/>
  <c r="D109" i="13"/>
  <c r="C109" i="13"/>
  <c r="B109" i="13"/>
  <c r="A109" i="13"/>
  <c r="D108" i="13"/>
  <c r="C108" i="13"/>
  <c r="B108" i="13"/>
  <c r="A108" i="13"/>
  <c r="D107" i="13"/>
  <c r="C107" i="13"/>
  <c r="B107" i="13"/>
  <c r="A107" i="13"/>
  <c r="D106" i="13"/>
  <c r="C106" i="13"/>
  <c r="B106" i="13"/>
  <c r="A106" i="13"/>
  <c r="D105" i="13"/>
  <c r="C105" i="13"/>
  <c r="B105" i="13"/>
  <c r="A105" i="13"/>
  <c r="D104" i="13"/>
  <c r="C104" i="13"/>
  <c r="B104" i="13"/>
  <c r="A104" i="13"/>
  <c r="D103" i="13"/>
  <c r="C103" i="13"/>
  <c r="B103" i="13"/>
  <c r="A103" i="13"/>
  <c r="D102" i="13"/>
  <c r="C102" i="13"/>
  <c r="B102" i="13"/>
  <c r="A102" i="13"/>
  <c r="D101" i="13"/>
  <c r="C101" i="13"/>
  <c r="B101" i="13"/>
  <c r="A101" i="13"/>
  <c r="D100" i="13"/>
  <c r="C100" i="13"/>
  <c r="B100" i="13"/>
  <c r="A100" i="13"/>
  <c r="D99" i="13"/>
  <c r="C99" i="13"/>
  <c r="B99" i="13"/>
  <c r="A99" i="13"/>
  <c r="D98" i="13"/>
  <c r="C98" i="13"/>
  <c r="B98" i="13"/>
  <c r="A98" i="13"/>
  <c r="D97" i="13"/>
  <c r="C97" i="13"/>
  <c r="B97" i="13"/>
  <c r="A97" i="13"/>
  <c r="D96" i="13"/>
  <c r="C96" i="13"/>
  <c r="B96" i="13"/>
  <c r="A96" i="13"/>
  <c r="D95" i="13"/>
  <c r="C95" i="13"/>
  <c r="B95" i="13"/>
  <c r="A95" i="13"/>
  <c r="D94" i="13"/>
  <c r="C94" i="13"/>
  <c r="B94" i="13"/>
  <c r="A94" i="13"/>
  <c r="D93" i="13"/>
  <c r="C93" i="13"/>
  <c r="B93" i="13"/>
  <c r="A93" i="13"/>
  <c r="D92" i="13"/>
  <c r="C92" i="13"/>
  <c r="B92" i="13"/>
  <c r="A92" i="13"/>
  <c r="D91" i="13"/>
  <c r="C91" i="13"/>
  <c r="B91" i="13"/>
  <c r="A91" i="13"/>
  <c r="D90" i="13"/>
  <c r="C90" i="13"/>
  <c r="B90" i="13"/>
  <c r="A90" i="13"/>
  <c r="D89" i="13"/>
  <c r="C89" i="13"/>
  <c r="B89" i="13"/>
  <c r="A89" i="13"/>
  <c r="D88" i="13"/>
  <c r="C88" i="13"/>
  <c r="B88" i="13"/>
  <c r="A88" i="13"/>
  <c r="D87" i="13"/>
  <c r="C87" i="13"/>
  <c r="B87" i="13"/>
  <c r="A87" i="13"/>
  <c r="D86" i="13"/>
  <c r="C86" i="13"/>
  <c r="B86" i="13"/>
  <c r="A86" i="13"/>
  <c r="D85" i="13"/>
  <c r="C85" i="13"/>
  <c r="B85" i="13"/>
  <c r="A85" i="13"/>
  <c r="D84" i="13"/>
  <c r="C84" i="13"/>
  <c r="B84" i="13"/>
  <c r="A84" i="13"/>
  <c r="D83" i="13"/>
  <c r="C83" i="13"/>
  <c r="B83" i="13"/>
  <c r="A83" i="13"/>
  <c r="D82" i="13"/>
  <c r="C82" i="13"/>
  <c r="B82" i="13"/>
  <c r="A82" i="13"/>
  <c r="D81" i="13"/>
  <c r="C81" i="13"/>
  <c r="B81" i="13"/>
  <c r="A81" i="13"/>
  <c r="D80" i="13"/>
  <c r="C80" i="13"/>
  <c r="B80" i="13"/>
  <c r="A80" i="13"/>
  <c r="D79" i="13"/>
  <c r="C79" i="13"/>
  <c r="B79" i="13"/>
  <c r="A79" i="13"/>
  <c r="D78" i="13"/>
  <c r="C78" i="13"/>
  <c r="B78" i="13"/>
  <c r="A78" i="13"/>
  <c r="D77" i="13"/>
  <c r="C77" i="13"/>
  <c r="B77" i="13"/>
  <c r="A77" i="13"/>
  <c r="D76" i="13"/>
  <c r="C76" i="13"/>
  <c r="B76" i="13"/>
  <c r="A76" i="13"/>
  <c r="D75" i="13"/>
  <c r="C75" i="13"/>
  <c r="B75" i="13"/>
  <c r="A75" i="13"/>
  <c r="D74" i="13"/>
  <c r="C74" i="13"/>
  <c r="B74" i="13"/>
  <c r="A74" i="13"/>
  <c r="D73" i="13"/>
  <c r="C73" i="13"/>
  <c r="B73" i="13"/>
  <c r="A73" i="13"/>
  <c r="D72" i="13"/>
  <c r="C72" i="13"/>
  <c r="B72" i="13"/>
  <c r="A72" i="13"/>
  <c r="D71" i="13"/>
  <c r="C71" i="13"/>
  <c r="B71" i="13"/>
  <c r="A71" i="13"/>
  <c r="D70" i="13"/>
  <c r="C70" i="13"/>
  <c r="B70" i="13"/>
  <c r="A70" i="13"/>
  <c r="D69" i="13"/>
  <c r="C69" i="13"/>
  <c r="B69" i="13"/>
  <c r="A69" i="13"/>
  <c r="D68" i="13"/>
  <c r="C68" i="13"/>
  <c r="B68" i="13"/>
  <c r="A68" i="13"/>
  <c r="D67" i="13"/>
  <c r="C67" i="13"/>
  <c r="B67" i="13"/>
  <c r="A67" i="13"/>
  <c r="D66" i="13"/>
  <c r="C66" i="13"/>
  <c r="B66" i="13"/>
  <c r="A66" i="13"/>
  <c r="D65" i="13"/>
  <c r="C65" i="13"/>
  <c r="B65" i="13"/>
  <c r="A65" i="13"/>
  <c r="D64" i="13"/>
  <c r="C64" i="13"/>
  <c r="B64" i="13"/>
  <c r="A64" i="13"/>
  <c r="D63" i="13"/>
  <c r="C63" i="13"/>
  <c r="B63" i="13"/>
  <c r="A63" i="13"/>
  <c r="D62" i="13"/>
  <c r="C62" i="13"/>
  <c r="B62" i="13"/>
  <c r="A62" i="13"/>
  <c r="D61" i="13"/>
  <c r="C61" i="13"/>
  <c r="B61" i="13"/>
  <c r="A61" i="13"/>
  <c r="D60" i="13"/>
  <c r="C60" i="13"/>
  <c r="B60" i="13"/>
  <c r="A60" i="13"/>
  <c r="D59" i="13"/>
  <c r="C59" i="13"/>
  <c r="B59" i="13"/>
  <c r="A59" i="13"/>
  <c r="D58" i="13"/>
  <c r="C58" i="13"/>
  <c r="B58" i="13"/>
  <c r="A58" i="13"/>
  <c r="D57" i="13"/>
  <c r="C57" i="13"/>
  <c r="B57" i="13"/>
  <c r="A57" i="13"/>
  <c r="D56" i="13"/>
  <c r="C56" i="13"/>
  <c r="B56" i="13"/>
  <c r="A56" i="13"/>
  <c r="D55" i="13"/>
  <c r="C55" i="13"/>
  <c r="B55" i="13"/>
  <c r="A55" i="13"/>
  <c r="D54" i="13"/>
  <c r="C54" i="13"/>
  <c r="B54" i="13"/>
  <c r="A54" i="13"/>
  <c r="D53" i="13"/>
  <c r="C53" i="13"/>
  <c r="B53" i="13"/>
  <c r="A53" i="13"/>
  <c r="D52" i="13"/>
  <c r="C52" i="13"/>
  <c r="B52" i="13"/>
  <c r="A52" i="13"/>
  <c r="D51" i="13"/>
  <c r="C51" i="13"/>
  <c r="B51" i="13"/>
  <c r="A51" i="13"/>
  <c r="D50" i="13"/>
  <c r="C50" i="13"/>
  <c r="B50" i="13"/>
  <c r="A50" i="13"/>
  <c r="D49" i="13"/>
  <c r="C49" i="13"/>
  <c r="B49" i="13"/>
  <c r="A49" i="13"/>
  <c r="D48" i="13"/>
  <c r="C48" i="13"/>
  <c r="B48" i="13"/>
  <c r="A48" i="13"/>
  <c r="D47" i="13"/>
  <c r="C47" i="13"/>
  <c r="B47" i="13"/>
  <c r="A47" i="13"/>
  <c r="D46" i="13"/>
  <c r="C46" i="13"/>
  <c r="B46" i="13"/>
  <c r="A46" i="13"/>
  <c r="D45" i="13"/>
  <c r="C45" i="13"/>
  <c r="B45" i="13"/>
  <c r="A45" i="13"/>
  <c r="D44" i="13"/>
  <c r="C44" i="13"/>
  <c r="B44" i="13"/>
  <c r="A44" i="13"/>
  <c r="D43" i="13"/>
  <c r="C43" i="13"/>
  <c r="B43" i="13"/>
  <c r="A43" i="13"/>
  <c r="D42" i="13"/>
  <c r="C42" i="13"/>
  <c r="B42" i="13"/>
  <c r="A42" i="13"/>
  <c r="D41" i="13"/>
  <c r="C41" i="13"/>
  <c r="B41" i="13"/>
  <c r="A41" i="13"/>
  <c r="D40" i="13"/>
  <c r="C40" i="13"/>
  <c r="B40" i="13"/>
  <c r="A40" i="13"/>
  <c r="D39" i="13"/>
  <c r="C39" i="13"/>
  <c r="B39" i="13"/>
  <c r="A39" i="13"/>
  <c r="D38" i="13"/>
  <c r="C38" i="13"/>
  <c r="B38" i="13"/>
  <c r="A38" i="13"/>
  <c r="D37" i="13"/>
  <c r="C37" i="13"/>
  <c r="B37" i="13"/>
  <c r="A37" i="13"/>
  <c r="D36" i="13"/>
  <c r="C36" i="13"/>
  <c r="B36" i="13"/>
  <c r="A36" i="13"/>
  <c r="D35" i="13"/>
  <c r="C35" i="13"/>
  <c r="B35" i="13"/>
  <c r="A35" i="13"/>
  <c r="D34" i="13"/>
  <c r="C34" i="13"/>
  <c r="B34" i="13"/>
  <c r="A34" i="13"/>
  <c r="D33" i="13"/>
  <c r="C33" i="13"/>
  <c r="B33" i="13"/>
  <c r="A33" i="13"/>
  <c r="D32" i="13"/>
  <c r="C32" i="13"/>
  <c r="B32" i="13"/>
  <c r="A32" i="13"/>
  <c r="D31" i="13"/>
  <c r="C31" i="13"/>
  <c r="B31" i="13"/>
  <c r="A31" i="13"/>
  <c r="D30" i="13"/>
  <c r="C30" i="13"/>
  <c r="B30" i="13"/>
  <c r="A30" i="13"/>
  <c r="D29" i="13"/>
  <c r="C29" i="13"/>
  <c r="B29" i="13"/>
  <c r="A29" i="13"/>
  <c r="D28" i="13"/>
  <c r="C28" i="13"/>
  <c r="B28" i="13"/>
  <c r="A28" i="13"/>
  <c r="D27" i="13"/>
  <c r="C27" i="13"/>
  <c r="B27" i="13"/>
  <c r="A27" i="13"/>
  <c r="D26" i="13"/>
  <c r="C26" i="13"/>
  <c r="B26" i="13"/>
  <c r="A26" i="13"/>
  <c r="D25" i="13"/>
  <c r="C25" i="13"/>
  <c r="B25" i="13"/>
  <c r="A25" i="13"/>
  <c r="D24" i="13"/>
  <c r="C24" i="13"/>
  <c r="B24" i="13"/>
  <c r="A24" i="13"/>
  <c r="D23" i="13"/>
  <c r="C23" i="13"/>
  <c r="B23" i="13"/>
  <c r="A23" i="13"/>
  <c r="D22" i="13"/>
  <c r="C22" i="13"/>
  <c r="B22" i="13"/>
  <c r="A22" i="13"/>
  <c r="D21" i="13"/>
  <c r="C21" i="13"/>
  <c r="B21" i="13"/>
  <c r="A21" i="13"/>
  <c r="D20" i="13"/>
  <c r="C20" i="13"/>
  <c r="B20" i="13"/>
  <c r="A20" i="13"/>
  <c r="D19" i="13"/>
  <c r="C19" i="13"/>
  <c r="B19" i="13"/>
  <c r="A19" i="13"/>
  <c r="D18" i="13"/>
  <c r="C18" i="13"/>
  <c r="B18" i="13"/>
  <c r="A18" i="13"/>
  <c r="D17" i="13"/>
  <c r="C17" i="13"/>
  <c r="B17" i="13"/>
  <c r="A17" i="13"/>
  <c r="D16" i="13"/>
  <c r="C16" i="13"/>
  <c r="B16" i="13"/>
  <c r="A16" i="13"/>
  <c r="D15" i="13"/>
  <c r="C15" i="13"/>
  <c r="B15" i="13"/>
  <c r="A15" i="13"/>
  <c r="D14" i="13"/>
  <c r="C14" i="13"/>
  <c r="B14" i="13"/>
  <c r="A14" i="13"/>
  <c r="D13" i="13"/>
  <c r="C13" i="13"/>
  <c r="B13" i="13"/>
  <c r="A13" i="13"/>
  <c r="D12" i="13"/>
  <c r="C12" i="13"/>
  <c r="B12" i="13"/>
  <c r="A12" i="13"/>
  <c r="D11" i="13"/>
  <c r="C11" i="13"/>
  <c r="B11" i="13"/>
  <c r="A11" i="13"/>
  <c r="D10" i="13"/>
  <c r="C10" i="13"/>
  <c r="B10" i="13"/>
  <c r="A10" i="13"/>
  <c r="D9" i="13"/>
  <c r="C9" i="13"/>
  <c r="B9" i="13"/>
  <c r="A9" i="13"/>
  <c r="D8" i="13"/>
  <c r="C8" i="13"/>
  <c r="B8" i="13"/>
  <c r="A8" i="13"/>
  <c r="D7" i="13"/>
  <c r="C7" i="13"/>
  <c r="B7" i="13"/>
  <c r="A7" i="13"/>
  <c r="D6" i="13"/>
  <c r="C6" i="13"/>
  <c r="B6" i="13"/>
  <c r="A6" i="13"/>
  <c r="D5" i="13"/>
  <c r="C5" i="13"/>
  <c r="B5" i="13"/>
  <c r="A5" i="13"/>
  <c r="D4" i="13"/>
  <c r="C4" i="13"/>
  <c r="B4" i="13"/>
  <c r="A4" i="13"/>
  <c r="D1" i="13"/>
  <c r="D140" i="12"/>
  <c r="C140" i="12"/>
  <c r="B140" i="12"/>
  <c r="A140" i="12"/>
  <c r="D139" i="12"/>
  <c r="C139" i="12"/>
  <c r="B139" i="12"/>
  <c r="A139" i="12"/>
  <c r="D138" i="12"/>
  <c r="C138" i="12"/>
  <c r="B138" i="12"/>
  <c r="A138" i="12"/>
  <c r="D137" i="12"/>
  <c r="C137" i="12"/>
  <c r="B137" i="12"/>
  <c r="A137" i="12"/>
  <c r="D136" i="12"/>
  <c r="C136" i="12"/>
  <c r="B136" i="12"/>
  <c r="A136" i="12"/>
  <c r="D135" i="12"/>
  <c r="C135" i="12"/>
  <c r="B135" i="12"/>
  <c r="A135" i="12"/>
  <c r="D134" i="12"/>
  <c r="C134" i="12"/>
  <c r="B134" i="12"/>
  <c r="A134" i="12"/>
  <c r="D133" i="12"/>
  <c r="C133" i="12"/>
  <c r="B133" i="12"/>
  <c r="A133" i="12"/>
  <c r="D132" i="12"/>
  <c r="C132" i="12"/>
  <c r="B132" i="12"/>
  <c r="A132" i="12"/>
  <c r="D131" i="12"/>
  <c r="C131" i="12"/>
  <c r="B131" i="12"/>
  <c r="A131" i="12"/>
  <c r="D130" i="12"/>
  <c r="C130" i="12"/>
  <c r="B130" i="12"/>
  <c r="A130" i="12"/>
  <c r="D129" i="12"/>
  <c r="C129" i="12"/>
  <c r="B129" i="12"/>
  <c r="A129" i="12"/>
  <c r="D128" i="12"/>
  <c r="C128" i="12"/>
  <c r="B128" i="12"/>
  <c r="A128" i="12"/>
  <c r="D127" i="12"/>
  <c r="C127" i="12"/>
  <c r="B127" i="12"/>
  <c r="A127" i="12"/>
  <c r="D126" i="12"/>
  <c r="C126" i="12"/>
  <c r="B126" i="12"/>
  <c r="A126" i="12"/>
  <c r="D125" i="12"/>
  <c r="C125" i="12"/>
  <c r="B125" i="12"/>
  <c r="A125" i="12"/>
  <c r="D124" i="12"/>
  <c r="C124" i="12"/>
  <c r="B124" i="12"/>
  <c r="A124" i="12"/>
  <c r="D123" i="12"/>
  <c r="C123" i="12"/>
  <c r="B123" i="12"/>
  <c r="A123" i="12"/>
  <c r="D122" i="12"/>
  <c r="C122" i="12"/>
  <c r="B122" i="12"/>
  <c r="A122" i="12"/>
  <c r="D121" i="12"/>
  <c r="C121" i="12"/>
  <c r="B121" i="12"/>
  <c r="A121" i="12"/>
  <c r="D120" i="12"/>
  <c r="C120" i="12"/>
  <c r="B120" i="12"/>
  <c r="A120" i="12"/>
  <c r="D119" i="12"/>
  <c r="C119" i="12"/>
  <c r="B119" i="12"/>
  <c r="A119" i="12"/>
  <c r="D118" i="12"/>
  <c r="C118" i="12"/>
  <c r="B118" i="12"/>
  <c r="A118" i="12"/>
  <c r="D117" i="12"/>
  <c r="C117" i="12"/>
  <c r="B117" i="12"/>
  <c r="A117" i="12"/>
  <c r="D116" i="12"/>
  <c r="C116" i="12"/>
  <c r="B116" i="12"/>
  <c r="A116" i="12"/>
  <c r="D115" i="12"/>
  <c r="C115" i="12"/>
  <c r="B115" i="12"/>
  <c r="A115" i="12"/>
  <c r="D114" i="12"/>
  <c r="C114" i="12"/>
  <c r="B114" i="12"/>
  <c r="A114" i="12"/>
  <c r="D113" i="12"/>
  <c r="C113" i="12"/>
  <c r="B113" i="12"/>
  <c r="A113" i="12"/>
  <c r="D112" i="12"/>
  <c r="C112" i="12"/>
  <c r="B112" i="12"/>
  <c r="A112" i="12"/>
  <c r="D111" i="12"/>
  <c r="C111" i="12"/>
  <c r="B111" i="12"/>
  <c r="A111" i="12"/>
  <c r="D110" i="12"/>
  <c r="C110" i="12"/>
  <c r="B110" i="12"/>
  <c r="A110" i="12"/>
  <c r="D109" i="12"/>
  <c r="C109" i="12"/>
  <c r="B109" i="12"/>
  <c r="A109" i="12"/>
  <c r="D108" i="12"/>
  <c r="C108" i="12"/>
  <c r="B108" i="12"/>
  <c r="A108" i="12"/>
  <c r="D107" i="12"/>
  <c r="C107" i="12"/>
  <c r="B107" i="12"/>
  <c r="A107" i="12"/>
  <c r="D106" i="12"/>
  <c r="C106" i="12"/>
  <c r="B106" i="12"/>
  <c r="A106" i="12"/>
  <c r="D105" i="12"/>
  <c r="C105" i="12"/>
  <c r="B105" i="12"/>
  <c r="A105" i="12"/>
  <c r="D104" i="12"/>
  <c r="C104" i="12"/>
  <c r="B104" i="12"/>
  <c r="A104" i="12"/>
  <c r="D103" i="12"/>
  <c r="C103" i="12"/>
  <c r="B103" i="12"/>
  <c r="A103" i="12"/>
  <c r="D102" i="12"/>
  <c r="C102" i="12"/>
  <c r="B102" i="12"/>
  <c r="A102" i="12"/>
  <c r="D101" i="12"/>
  <c r="C101" i="12"/>
  <c r="B101" i="12"/>
  <c r="A101" i="12"/>
  <c r="D100" i="12"/>
  <c r="C100" i="12"/>
  <c r="B100" i="12"/>
  <c r="A100" i="12"/>
  <c r="D99" i="12"/>
  <c r="C99" i="12"/>
  <c r="B99" i="12"/>
  <c r="A99" i="12"/>
  <c r="D98" i="12"/>
  <c r="C98" i="12"/>
  <c r="B98" i="12"/>
  <c r="A98" i="12"/>
  <c r="D97" i="12"/>
  <c r="C97" i="12"/>
  <c r="B97" i="12"/>
  <c r="A97" i="12"/>
  <c r="D96" i="12"/>
  <c r="C96" i="12"/>
  <c r="B96" i="12"/>
  <c r="A96" i="12"/>
  <c r="D95" i="12"/>
  <c r="C95" i="12"/>
  <c r="B95" i="12"/>
  <c r="A95" i="12"/>
  <c r="D94" i="12"/>
  <c r="C94" i="12"/>
  <c r="B94" i="12"/>
  <c r="A94" i="12"/>
  <c r="D93" i="12"/>
  <c r="C93" i="12"/>
  <c r="B93" i="12"/>
  <c r="A93" i="12"/>
  <c r="D92" i="12"/>
  <c r="C92" i="12"/>
  <c r="B92" i="12"/>
  <c r="A92" i="12"/>
  <c r="D91" i="12"/>
  <c r="C91" i="12"/>
  <c r="B91" i="12"/>
  <c r="A91" i="12"/>
  <c r="D90" i="12"/>
  <c r="C90" i="12"/>
  <c r="B90" i="12"/>
  <c r="A90" i="12"/>
  <c r="D89" i="12"/>
  <c r="C89" i="12"/>
  <c r="B89" i="12"/>
  <c r="A89" i="12"/>
  <c r="D88" i="12"/>
  <c r="C88" i="12"/>
  <c r="B88" i="12"/>
  <c r="A88" i="12"/>
  <c r="D87" i="12"/>
  <c r="C87" i="12"/>
  <c r="B87" i="12"/>
  <c r="A87" i="12"/>
  <c r="D86" i="12"/>
  <c r="C86" i="12"/>
  <c r="B86" i="12"/>
  <c r="A86" i="12"/>
  <c r="D85" i="12"/>
  <c r="C85" i="12"/>
  <c r="B85" i="12"/>
  <c r="A85" i="12"/>
  <c r="D84" i="12"/>
  <c r="C84" i="12"/>
  <c r="B84" i="12"/>
  <c r="A84" i="12"/>
  <c r="D83" i="12"/>
  <c r="C83" i="12"/>
  <c r="B83" i="12"/>
  <c r="A83" i="12"/>
  <c r="D82" i="12"/>
  <c r="C82" i="12"/>
  <c r="B82" i="12"/>
  <c r="A82" i="12"/>
  <c r="D81" i="12"/>
  <c r="C81" i="12"/>
  <c r="B81" i="12"/>
  <c r="A81" i="12"/>
  <c r="D80" i="12"/>
  <c r="C80" i="12"/>
  <c r="B80" i="12"/>
  <c r="A80" i="12"/>
  <c r="D79" i="12"/>
  <c r="C79" i="12"/>
  <c r="B79" i="12"/>
  <c r="A79" i="12"/>
  <c r="D78" i="12"/>
  <c r="C78" i="12"/>
  <c r="B78" i="12"/>
  <c r="A78" i="12"/>
  <c r="D77" i="12"/>
  <c r="C77" i="12"/>
  <c r="B77" i="12"/>
  <c r="A77" i="12"/>
  <c r="D76" i="12"/>
  <c r="C76" i="12"/>
  <c r="B76" i="12"/>
  <c r="A76" i="12"/>
  <c r="D75" i="12"/>
  <c r="C75" i="12"/>
  <c r="B75" i="12"/>
  <c r="A75" i="12"/>
  <c r="D74" i="12"/>
  <c r="C74" i="12"/>
  <c r="B74" i="12"/>
  <c r="A74" i="12"/>
  <c r="D73" i="12"/>
  <c r="C73" i="12"/>
  <c r="B73" i="12"/>
  <c r="A73" i="12"/>
  <c r="D72" i="12"/>
  <c r="C72" i="12"/>
  <c r="B72" i="12"/>
  <c r="A72" i="12"/>
  <c r="D71" i="12"/>
  <c r="C71" i="12"/>
  <c r="B71" i="12"/>
  <c r="A71" i="12"/>
  <c r="D70" i="12"/>
  <c r="C70" i="12"/>
  <c r="B70" i="12"/>
  <c r="A70" i="12"/>
  <c r="D69" i="12"/>
  <c r="C69" i="12"/>
  <c r="B69" i="12"/>
  <c r="A69" i="12"/>
  <c r="D68" i="12"/>
  <c r="C68" i="12"/>
  <c r="B68" i="12"/>
  <c r="A68" i="12"/>
  <c r="D67" i="12"/>
  <c r="C67" i="12"/>
  <c r="B67" i="12"/>
  <c r="A67" i="12"/>
  <c r="D66" i="12"/>
  <c r="C66" i="12"/>
  <c r="B66" i="12"/>
  <c r="A66" i="12"/>
  <c r="D65" i="12"/>
  <c r="C65" i="12"/>
  <c r="B65" i="12"/>
  <c r="A65" i="12"/>
  <c r="D64" i="12"/>
  <c r="C64" i="12"/>
  <c r="B64" i="12"/>
  <c r="A64" i="12"/>
  <c r="D63" i="12"/>
  <c r="C63" i="12"/>
  <c r="B63" i="12"/>
  <c r="A63" i="12"/>
  <c r="D62" i="12"/>
  <c r="C62" i="12"/>
  <c r="B62" i="12"/>
  <c r="A62" i="12"/>
  <c r="D61" i="12"/>
  <c r="C61" i="12"/>
  <c r="B61" i="12"/>
  <c r="A61" i="12"/>
  <c r="D60" i="12"/>
  <c r="C60" i="12"/>
  <c r="B60" i="12"/>
  <c r="A60" i="12"/>
  <c r="D59" i="12"/>
  <c r="C59" i="12"/>
  <c r="B59" i="12"/>
  <c r="A59" i="12"/>
  <c r="D58" i="12"/>
  <c r="C58" i="12"/>
  <c r="B58" i="12"/>
  <c r="A58" i="12"/>
  <c r="D57" i="12"/>
  <c r="C57" i="12"/>
  <c r="B57" i="12"/>
  <c r="A57" i="12"/>
  <c r="D56" i="12"/>
  <c r="C56" i="12"/>
  <c r="B56" i="12"/>
  <c r="A56" i="12"/>
  <c r="D55" i="12"/>
  <c r="C55" i="12"/>
  <c r="B55" i="12"/>
  <c r="A55" i="12"/>
  <c r="D54" i="12"/>
  <c r="C54" i="12"/>
  <c r="B54" i="12"/>
  <c r="A54" i="12"/>
  <c r="D53" i="12"/>
  <c r="C53" i="12"/>
  <c r="B53" i="12"/>
  <c r="A53" i="12"/>
  <c r="D52" i="12"/>
  <c r="C52" i="12"/>
  <c r="B52" i="12"/>
  <c r="A52" i="12"/>
  <c r="D51" i="12"/>
  <c r="C51" i="12"/>
  <c r="B51" i="12"/>
  <c r="A51" i="12"/>
  <c r="D50" i="12"/>
  <c r="C50" i="12"/>
  <c r="B50" i="12"/>
  <c r="A50" i="12"/>
  <c r="D49" i="12"/>
  <c r="C49" i="12"/>
  <c r="B49" i="12"/>
  <c r="A49" i="12"/>
  <c r="D48" i="12"/>
  <c r="C48" i="12"/>
  <c r="B48" i="12"/>
  <c r="A48" i="12"/>
  <c r="D47" i="12"/>
  <c r="C47" i="12"/>
  <c r="B47" i="12"/>
  <c r="A47" i="12"/>
  <c r="D46" i="12"/>
  <c r="C46" i="12"/>
  <c r="B46" i="12"/>
  <c r="A46" i="12"/>
  <c r="D45" i="12"/>
  <c r="C45" i="12"/>
  <c r="B45" i="12"/>
  <c r="A45" i="12"/>
  <c r="D44" i="12"/>
  <c r="C44" i="12"/>
  <c r="B44" i="12"/>
  <c r="A44" i="12"/>
  <c r="D43" i="12"/>
  <c r="C43" i="12"/>
  <c r="B43" i="12"/>
  <c r="A43" i="12"/>
  <c r="D42" i="12"/>
  <c r="C42" i="12"/>
  <c r="B42" i="12"/>
  <c r="A42" i="12"/>
  <c r="D41" i="12"/>
  <c r="C41" i="12"/>
  <c r="B41" i="12"/>
  <c r="A41" i="12"/>
  <c r="D40" i="12"/>
  <c r="C40" i="12"/>
  <c r="B40" i="12"/>
  <c r="A40" i="12"/>
  <c r="D39" i="12"/>
  <c r="C39" i="12"/>
  <c r="B39" i="12"/>
  <c r="A39" i="12"/>
  <c r="D38" i="12"/>
  <c r="C38" i="12"/>
  <c r="B38" i="12"/>
  <c r="A38" i="12"/>
  <c r="D37" i="12"/>
  <c r="C37" i="12"/>
  <c r="B37" i="12"/>
  <c r="A37" i="12"/>
  <c r="D36" i="12"/>
  <c r="C36" i="12"/>
  <c r="B36" i="12"/>
  <c r="A36" i="12"/>
  <c r="D35" i="12"/>
  <c r="C35" i="12"/>
  <c r="B35" i="12"/>
  <c r="A35" i="12"/>
  <c r="D34" i="12"/>
  <c r="C34" i="12"/>
  <c r="B34" i="12"/>
  <c r="A34" i="12"/>
  <c r="D33" i="12"/>
  <c r="C33" i="12"/>
  <c r="B33" i="12"/>
  <c r="A33" i="12"/>
  <c r="D32" i="12"/>
  <c r="C32" i="12"/>
  <c r="B32" i="12"/>
  <c r="A32" i="12"/>
  <c r="D31" i="12"/>
  <c r="C31" i="12"/>
  <c r="B31" i="12"/>
  <c r="A31" i="12"/>
  <c r="D30" i="12"/>
  <c r="C30" i="12"/>
  <c r="B30" i="12"/>
  <c r="A30" i="12"/>
  <c r="D29" i="12"/>
  <c r="C29" i="12"/>
  <c r="B29" i="12"/>
  <c r="A29" i="12"/>
  <c r="D28" i="12"/>
  <c r="C28" i="12"/>
  <c r="B28" i="12"/>
  <c r="A28" i="12"/>
  <c r="D27" i="12"/>
  <c r="C27" i="12"/>
  <c r="B27" i="12"/>
  <c r="A27" i="12"/>
  <c r="D26" i="12"/>
  <c r="C26" i="12"/>
  <c r="B26" i="12"/>
  <c r="A26" i="12"/>
  <c r="D25" i="12"/>
  <c r="C25" i="12"/>
  <c r="B25" i="12"/>
  <c r="A25" i="12"/>
  <c r="D24" i="12"/>
  <c r="C24" i="12"/>
  <c r="B24" i="12"/>
  <c r="A24" i="12"/>
  <c r="D23" i="12"/>
  <c r="C23" i="12"/>
  <c r="B23" i="12"/>
  <c r="A23" i="12"/>
  <c r="D22" i="12"/>
  <c r="C22" i="12"/>
  <c r="B22" i="12"/>
  <c r="A22" i="12"/>
  <c r="D21" i="12"/>
  <c r="C21" i="12"/>
  <c r="B21" i="12"/>
  <c r="A21" i="12"/>
  <c r="D20" i="12"/>
  <c r="C20" i="12"/>
  <c r="B20" i="12"/>
  <c r="A20" i="12"/>
  <c r="D19" i="12"/>
  <c r="C19" i="12"/>
  <c r="B19" i="12"/>
  <c r="A19" i="12"/>
  <c r="D18" i="12"/>
  <c r="C18" i="12"/>
  <c r="B18" i="12"/>
  <c r="A18" i="12"/>
  <c r="D17" i="12"/>
  <c r="C17" i="12"/>
  <c r="B17" i="12"/>
  <c r="A17" i="12"/>
  <c r="D16" i="12"/>
  <c r="C16" i="12"/>
  <c r="B16" i="12"/>
  <c r="A16" i="12"/>
  <c r="D15" i="12"/>
  <c r="C15" i="12"/>
  <c r="B15" i="12"/>
  <c r="A15" i="12"/>
  <c r="D14" i="12"/>
  <c r="C14" i="12"/>
  <c r="B14" i="12"/>
  <c r="A14" i="12"/>
  <c r="D13" i="12"/>
  <c r="C13" i="12"/>
  <c r="B13" i="12"/>
  <c r="A13" i="12"/>
  <c r="D12" i="12"/>
  <c r="C12" i="12"/>
  <c r="B12" i="12"/>
  <c r="A12" i="12"/>
  <c r="D11" i="12"/>
  <c r="C11" i="12"/>
  <c r="B11" i="12"/>
  <c r="A11" i="12"/>
  <c r="D10" i="12"/>
  <c r="C10" i="12"/>
  <c r="B10" i="12"/>
  <c r="A10" i="12"/>
  <c r="D9" i="12"/>
  <c r="C9" i="12"/>
  <c r="B9" i="12"/>
  <c r="A9" i="12"/>
  <c r="D8" i="12"/>
  <c r="C8" i="12"/>
  <c r="B8" i="12"/>
  <c r="A8" i="12"/>
  <c r="D7" i="12"/>
  <c r="C7" i="12"/>
  <c r="B7" i="12"/>
  <c r="A7" i="12"/>
  <c r="D6" i="12"/>
  <c r="C6" i="12"/>
  <c r="B6" i="12"/>
  <c r="A6" i="12"/>
  <c r="D5" i="12"/>
  <c r="C5" i="12"/>
  <c r="B5" i="12"/>
  <c r="A5" i="12"/>
  <c r="D4" i="12"/>
  <c r="C4" i="12"/>
  <c r="B4" i="12"/>
  <c r="A4" i="12"/>
  <c r="D2" i="12"/>
  <c r="D140" i="11"/>
  <c r="C140" i="11"/>
  <c r="B140" i="11"/>
  <c r="A140" i="11"/>
  <c r="D139" i="11"/>
  <c r="C139" i="11"/>
  <c r="B139" i="11"/>
  <c r="A139" i="11"/>
  <c r="D138" i="11"/>
  <c r="C138" i="11"/>
  <c r="B138" i="11"/>
  <c r="A138" i="11"/>
  <c r="D137" i="11"/>
  <c r="C137" i="11"/>
  <c r="B137" i="11"/>
  <c r="A137" i="11"/>
  <c r="D136" i="11"/>
  <c r="C136" i="11"/>
  <c r="B136" i="11"/>
  <c r="A136" i="11"/>
  <c r="D135" i="11"/>
  <c r="C135" i="11"/>
  <c r="B135" i="11"/>
  <c r="A135" i="11"/>
  <c r="D134" i="11"/>
  <c r="C134" i="11"/>
  <c r="B134" i="11"/>
  <c r="A134" i="11"/>
  <c r="D133" i="11"/>
  <c r="C133" i="11"/>
  <c r="B133" i="11"/>
  <c r="A133" i="11"/>
  <c r="D132" i="11"/>
  <c r="C132" i="11"/>
  <c r="B132" i="11"/>
  <c r="A132" i="11"/>
  <c r="D131" i="11"/>
  <c r="C131" i="11"/>
  <c r="B131" i="11"/>
  <c r="A131" i="11"/>
  <c r="D130" i="11"/>
  <c r="C130" i="11"/>
  <c r="B130" i="11"/>
  <c r="A130" i="11"/>
  <c r="D129" i="11"/>
  <c r="C129" i="11"/>
  <c r="B129" i="11"/>
  <c r="A129" i="11"/>
  <c r="D128" i="11"/>
  <c r="C128" i="11"/>
  <c r="B128" i="11"/>
  <c r="A128" i="11"/>
  <c r="D127" i="11"/>
  <c r="C127" i="11"/>
  <c r="B127" i="11"/>
  <c r="A127" i="11"/>
  <c r="D126" i="11"/>
  <c r="C126" i="11"/>
  <c r="B126" i="11"/>
  <c r="A126" i="11"/>
  <c r="D125" i="11"/>
  <c r="C125" i="11"/>
  <c r="B125" i="11"/>
  <c r="A125" i="11"/>
  <c r="D124" i="11"/>
  <c r="C124" i="11"/>
  <c r="B124" i="11"/>
  <c r="A124" i="11"/>
  <c r="D123" i="11"/>
  <c r="C123" i="11"/>
  <c r="B123" i="11"/>
  <c r="A123" i="11"/>
  <c r="D122" i="11"/>
  <c r="C122" i="11"/>
  <c r="B122" i="11"/>
  <c r="A122" i="11"/>
  <c r="D121" i="11"/>
  <c r="C121" i="11"/>
  <c r="B121" i="11"/>
  <c r="A121" i="11"/>
  <c r="D120" i="11"/>
  <c r="C120" i="11"/>
  <c r="B120" i="11"/>
  <c r="A120" i="11"/>
  <c r="D119" i="11"/>
  <c r="C119" i="11"/>
  <c r="B119" i="11"/>
  <c r="A119" i="11"/>
  <c r="D118" i="11"/>
  <c r="C118" i="11"/>
  <c r="B118" i="11"/>
  <c r="A118" i="11"/>
  <c r="D117" i="11"/>
  <c r="C117" i="11"/>
  <c r="B117" i="11"/>
  <c r="A117" i="11"/>
  <c r="D116" i="11"/>
  <c r="C116" i="11"/>
  <c r="B116" i="11"/>
  <c r="A116" i="11"/>
  <c r="D115" i="11"/>
  <c r="C115" i="11"/>
  <c r="B115" i="11"/>
  <c r="A115" i="11"/>
  <c r="D114" i="11"/>
  <c r="C114" i="11"/>
  <c r="B114" i="11"/>
  <c r="A114" i="11"/>
  <c r="D113" i="11"/>
  <c r="C113" i="11"/>
  <c r="B113" i="11"/>
  <c r="A113" i="11"/>
  <c r="D112" i="11"/>
  <c r="C112" i="11"/>
  <c r="B112" i="11"/>
  <c r="A112" i="11"/>
  <c r="D111" i="11"/>
  <c r="C111" i="11"/>
  <c r="B111" i="11"/>
  <c r="A111" i="11"/>
  <c r="D110" i="11"/>
  <c r="C110" i="11"/>
  <c r="B110" i="11"/>
  <c r="A110" i="11"/>
  <c r="D109" i="11"/>
  <c r="C109" i="11"/>
  <c r="B109" i="11"/>
  <c r="A109" i="11"/>
  <c r="D108" i="11"/>
  <c r="C108" i="11"/>
  <c r="B108" i="11"/>
  <c r="A108" i="11"/>
  <c r="D107" i="11"/>
  <c r="C107" i="11"/>
  <c r="B107" i="11"/>
  <c r="A107" i="11"/>
  <c r="D106" i="11"/>
  <c r="C106" i="11"/>
  <c r="B106" i="11"/>
  <c r="A106" i="11"/>
  <c r="D105" i="11"/>
  <c r="C105" i="11"/>
  <c r="B105" i="11"/>
  <c r="A105" i="11"/>
  <c r="D104" i="11"/>
  <c r="C104" i="11"/>
  <c r="B104" i="11"/>
  <c r="A104" i="11"/>
  <c r="D103" i="11"/>
  <c r="C103" i="11"/>
  <c r="B103" i="11"/>
  <c r="A103" i="11"/>
  <c r="D102" i="11"/>
  <c r="C102" i="11"/>
  <c r="B102" i="11"/>
  <c r="A102" i="11"/>
  <c r="D101" i="11"/>
  <c r="C101" i="11"/>
  <c r="B101" i="11"/>
  <c r="A101" i="11"/>
  <c r="D100" i="11"/>
  <c r="C100" i="11"/>
  <c r="B100" i="11"/>
  <c r="A100" i="11"/>
  <c r="D99" i="11"/>
  <c r="C99" i="11"/>
  <c r="B99" i="11"/>
  <c r="A99" i="11"/>
  <c r="D98" i="11"/>
  <c r="C98" i="11"/>
  <c r="B98" i="11"/>
  <c r="A98" i="11"/>
  <c r="D97" i="11"/>
  <c r="C97" i="11"/>
  <c r="B97" i="11"/>
  <c r="A97" i="11"/>
  <c r="D96" i="11"/>
  <c r="C96" i="11"/>
  <c r="B96" i="11"/>
  <c r="A96" i="11"/>
  <c r="D95" i="11"/>
  <c r="C95" i="11"/>
  <c r="B95" i="11"/>
  <c r="A95" i="11"/>
  <c r="D94" i="11"/>
  <c r="C94" i="11"/>
  <c r="B94" i="11"/>
  <c r="A94" i="11"/>
  <c r="D93" i="11"/>
  <c r="C93" i="11"/>
  <c r="B93" i="11"/>
  <c r="A93" i="11"/>
  <c r="D92" i="11"/>
  <c r="C92" i="11"/>
  <c r="B92" i="11"/>
  <c r="A92" i="11"/>
  <c r="D91" i="11"/>
  <c r="C91" i="11"/>
  <c r="B91" i="11"/>
  <c r="A91" i="11"/>
  <c r="D90" i="11"/>
  <c r="C90" i="11"/>
  <c r="B90" i="11"/>
  <c r="A90" i="11"/>
  <c r="D89" i="11"/>
  <c r="C89" i="11"/>
  <c r="B89" i="11"/>
  <c r="A89" i="11"/>
  <c r="D88" i="11"/>
  <c r="C88" i="11"/>
  <c r="B88" i="11"/>
  <c r="A88" i="11"/>
  <c r="D87" i="11"/>
  <c r="C87" i="11"/>
  <c r="B87" i="11"/>
  <c r="A87" i="11"/>
  <c r="D86" i="11"/>
  <c r="C86" i="11"/>
  <c r="B86" i="11"/>
  <c r="A86" i="11"/>
  <c r="D85" i="11"/>
  <c r="C85" i="11"/>
  <c r="B85" i="11"/>
  <c r="A85" i="11"/>
  <c r="D84" i="11"/>
  <c r="C84" i="11"/>
  <c r="B84" i="11"/>
  <c r="A84" i="11"/>
  <c r="D83" i="11"/>
  <c r="C83" i="11"/>
  <c r="B83" i="11"/>
  <c r="A83" i="11"/>
  <c r="D82" i="11"/>
  <c r="C82" i="11"/>
  <c r="B82" i="11"/>
  <c r="A82" i="11"/>
  <c r="D81" i="11"/>
  <c r="C81" i="11"/>
  <c r="B81" i="11"/>
  <c r="A81" i="11"/>
  <c r="D80" i="11"/>
  <c r="C80" i="11"/>
  <c r="B80" i="11"/>
  <c r="A80" i="11"/>
  <c r="D79" i="11"/>
  <c r="C79" i="11"/>
  <c r="B79" i="11"/>
  <c r="A79" i="11"/>
  <c r="D78" i="11"/>
  <c r="C78" i="11"/>
  <c r="B78" i="11"/>
  <c r="A78" i="11"/>
  <c r="D77" i="11"/>
  <c r="C77" i="11"/>
  <c r="B77" i="11"/>
  <c r="A77" i="11"/>
  <c r="D76" i="11"/>
  <c r="C76" i="11"/>
  <c r="B76" i="11"/>
  <c r="A76" i="11"/>
  <c r="D75" i="11"/>
  <c r="C75" i="11"/>
  <c r="B75" i="11"/>
  <c r="A75" i="11"/>
  <c r="D74" i="11"/>
  <c r="C74" i="11"/>
  <c r="B74" i="11"/>
  <c r="A74" i="11"/>
  <c r="D73" i="11"/>
  <c r="C73" i="11"/>
  <c r="B73" i="11"/>
  <c r="A73" i="11"/>
  <c r="D72" i="11"/>
  <c r="C72" i="11"/>
  <c r="B72" i="11"/>
  <c r="A72" i="11"/>
  <c r="D71" i="11"/>
  <c r="C71" i="11"/>
  <c r="B71" i="11"/>
  <c r="A71" i="11"/>
  <c r="D70" i="11"/>
  <c r="C70" i="11"/>
  <c r="B70" i="11"/>
  <c r="A70" i="11"/>
  <c r="D69" i="11"/>
  <c r="C69" i="11"/>
  <c r="B69" i="11"/>
  <c r="A69" i="11"/>
  <c r="D68" i="11"/>
  <c r="C68" i="11"/>
  <c r="B68" i="11"/>
  <c r="A68" i="11"/>
  <c r="D67" i="11"/>
  <c r="C67" i="11"/>
  <c r="B67" i="11"/>
  <c r="A67" i="11"/>
  <c r="D66" i="11"/>
  <c r="C66" i="11"/>
  <c r="B66" i="11"/>
  <c r="A66" i="11"/>
  <c r="D65" i="11"/>
  <c r="C65" i="11"/>
  <c r="B65" i="11"/>
  <c r="A65" i="11"/>
  <c r="D64" i="11"/>
  <c r="C64" i="11"/>
  <c r="B64" i="11"/>
  <c r="A64" i="11"/>
  <c r="D63" i="11"/>
  <c r="C63" i="11"/>
  <c r="B63" i="11"/>
  <c r="A63" i="11"/>
  <c r="D62" i="11"/>
  <c r="C62" i="11"/>
  <c r="B62" i="11"/>
  <c r="A62" i="11"/>
  <c r="D61" i="11"/>
  <c r="C61" i="11"/>
  <c r="B61" i="11"/>
  <c r="A61" i="11"/>
  <c r="D60" i="11"/>
  <c r="C60" i="11"/>
  <c r="B60" i="11"/>
  <c r="A60" i="11"/>
  <c r="D59" i="11"/>
  <c r="C59" i="11"/>
  <c r="B59" i="11"/>
  <c r="A59" i="11"/>
  <c r="D58" i="11"/>
  <c r="C58" i="11"/>
  <c r="B58" i="11"/>
  <c r="A58" i="11"/>
  <c r="D57" i="11"/>
  <c r="C57" i="11"/>
  <c r="B57" i="11"/>
  <c r="A57" i="11"/>
  <c r="D56" i="11"/>
  <c r="C56" i="11"/>
  <c r="B56" i="11"/>
  <c r="A56" i="11"/>
  <c r="D55" i="11"/>
  <c r="C55" i="11"/>
  <c r="B55" i="11"/>
  <c r="A55" i="11"/>
  <c r="D54" i="11"/>
  <c r="C54" i="11"/>
  <c r="B54" i="11"/>
  <c r="A54" i="11"/>
  <c r="D53" i="11"/>
  <c r="C53" i="11"/>
  <c r="B53" i="11"/>
  <c r="A53" i="11"/>
  <c r="D52" i="11"/>
  <c r="C52" i="11"/>
  <c r="B52" i="11"/>
  <c r="A52" i="11"/>
  <c r="D51" i="11"/>
  <c r="C51" i="11"/>
  <c r="B51" i="11"/>
  <c r="A51" i="11"/>
  <c r="D50" i="11"/>
  <c r="C50" i="11"/>
  <c r="B50" i="11"/>
  <c r="A50" i="11"/>
  <c r="D49" i="11"/>
  <c r="C49" i="11"/>
  <c r="B49" i="11"/>
  <c r="A49" i="11"/>
  <c r="D48" i="11"/>
  <c r="C48" i="11"/>
  <c r="B48" i="11"/>
  <c r="A48" i="11"/>
  <c r="D47" i="11"/>
  <c r="C47" i="11"/>
  <c r="B47" i="11"/>
  <c r="A47" i="11"/>
  <c r="D46" i="11"/>
  <c r="C46" i="11"/>
  <c r="B46" i="11"/>
  <c r="A46" i="11"/>
  <c r="D45" i="11"/>
  <c r="C45" i="11"/>
  <c r="B45" i="11"/>
  <c r="A45" i="11"/>
  <c r="D44" i="11"/>
  <c r="C44" i="11"/>
  <c r="B44" i="11"/>
  <c r="A44" i="11"/>
  <c r="D43" i="11"/>
  <c r="C43" i="11"/>
  <c r="B43" i="11"/>
  <c r="A43" i="11"/>
  <c r="D42" i="11"/>
  <c r="C42" i="11"/>
  <c r="B42" i="11"/>
  <c r="A42" i="11"/>
  <c r="D41" i="11"/>
  <c r="C41" i="11"/>
  <c r="B41" i="11"/>
  <c r="A41" i="11"/>
  <c r="D40" i="11"/>
  <c r="C40" i="11"/>
  <c r="B40" i="11"/>
  <c r="A40" i="11"/>
  <c r="D39" i="11"/>
  <c r="C39" i="11"/>
  <c r="B39" i="11"/>
  <c r="A39" i="11"/>
  <c r="D38" i="11"/>
  <c r="C38" i="11"/>
  <c r="B38" i="11"/>
  <c r="A38" i="11"/>
  <c r="D37" i="11"/>
  <c r="C37" i="11"/>
  <c r="B37" i="11"/>
  <c r="A37" i="11"/>
  <c r="D36" i="11"/>
  <c r="C36" i="11"/>
  <c r="B36" i="11"/>
  <c r="A36" i="11"/>
  <c r="D35" i="11"/>
  <c r="C35" i="11"/>
  <c r="B35" i="11"/>
  <c r="A35" i="11"/>
  <c r="D34" i="11"/>
  <c r="C34" i="11"/>
  <c r="B34" i="11"/>
  <c r="A34" i="11"/>
  <c r="D33" i="11"/>
  <c r="C33" i="11"/>
  <c r="B33" i="11"/>
  <c r="A33" i="11"/>
  <c r="D32" i="11"/>
  <c r="C32" i="11"/>
  <c r="B32" i="11"/>
  <c r="A32" i="11"/>
  <c r="D31" i="11"/>
  <c r="C31" i="11"/>
  <c r="B31" i="11"/>
  <c r="A31" i="11"/>
  <c r="D30" i="11"/>
  <c r="C30" i="11"/>
  <c r="B30" i="11"/>
  <c r="A30" i="11"/>
  <c r="D29" i="11"/>
  <c r="C29" i="11"/>
  <c r="B29" i="11"/>
  <c r="A29" i="11"/>
  <c r="D28" i="11"/>
  <c r="C28" i="11"/>
  <c r="B28" i="11"/>
  <c r="A28" i="11"/>
  <c r="D27" i="11"/>
  <c r="C27" i="11"/>
  <c r="B27" i="11"/>
  <c r="A27" i="11"/>
  <c r="D26" i="11"/>
  <c r="C26" i="11"/>
  <c r="B26" i="11"/>
  <c r="A26" i="11"/>
  <c r="D25" i="11"/>
  <c r="C25" i="11"/>
  <c r="B25" i="11"/>
  <c r="A25" i="11"/>
  <c r="D24" i="11"/>
  <c r="C24" i="11"/>
  <c r="B24" i="11"/>
  <c r="A24" i="11"/>
  <c r="D23" i="11"/>
  <c r="C23" i="11"/>
  <c r="B23" i="11"/>
  <c r="A23" i="11"/>
  <c r="D22" i="11"/>
  <c r="C22" i="11"/>
  <c r="B22" i="11"/>
  <c r="A22" i="11"/>
  <c r="D21" i="11"/>
  <c r="C21" i="11"/>
  <c r="B21" i="11"/>
  <c r="A21" i="11"/>
  <c r="D20" i="11"/>
  <c r="C20" i="11"/>
  <c r="B20" i="11"/>
  <c r="A20" i="11"/>
  <c r="D19" i="11"/>
  <c r="C19" i="11"/>
  <c r="B19" i="11"/>
  <c r="A19" i="11"/>
  <c r="D18" i="11"/>
  <c r="C18" i="11"/>
  <c r="B18" i="11"/>
  <c r="A18" i="11"/>
  <c r="D17" i="11"/>
  <c r="C17" i="11"/>
  <c r="B17" i="11"/>
  <c r="A17" i="11"/>
  <c r="D16" i="11"/>
  <c r="C16" i="11"/>
  <c r="B16" i="11"/>
  <c r="A16" i="11"/>
  <c r="D15" i="11"/>
  <c r="C15" i="11"/>
  <c r="B15" i="11"/>
  <c r="A15" i="11"/>
  <c r="D14" i="11"/>
  <c r="C14" i="11"/>
  <c r="B14" i="11"/>
  <c r="A14" i="11"/>
  <c r="D13" i="11"/>
  <c r="C13" i="11"/>
  <c r="B13" i="11"/>
  <c r="A13" i="11"/>
  <c r="D12" i="11"/>
  <c r="C12" i="11"/>
  <c r="B12" i="11"/>
  <c r="A12" i="11"/>
  <c r="D11" i="11"/>
  <c r="C11" i="11"/>
  <c r="B11" i="11"/>
  <c r="A11" i="11"/>
  <c r="D10" i="11"/>
  <c r="C10" i="11"/>
  <c r="B10" i="11"/>
  <c r="A10" i="11"/>
  <c r="D9" i="11"/>
  <c r="C9" i="11"/>
  <c r="B9" i="11"/>
  <c r="A9" i="11"/>
  <c r="D8" i="11"/>
  <c r="C8" i="11"/>
  <c r="B8" i="11"/>
  <c r="A8" i="11"/>
  <c r="D7" i="11"/>
  <c r="C7" i="11"/>
  <c r="B7" i="11"/>
  <c r="A7" i="11"/>
  <c r="D6" i="11"/>
  <c r="C6" i="11"/>
  <c r="B6" i="11"/>
  <c r="A6" i="11"/>
  <c r="D5" i="11"/>
  <c r="C5" i="11"/>
  <c r="B5" i="11"/>
  <c r="A5" i="11"/>
  <c r="D4" i="11"/>
  <c r="C4" i="11"/>
  <c r="B4" i="11"/>
  <c r="A4" i="11"/>
  <c r="D2" i="11"/>
  <c r="D140" i="10"/>
  <c r="C140" i="10"/>
  <c r="B140" i="10"/>
  <c r="A140" i="10"/>
  <c r="D139" i="10"/>
  <c r="C139" i="10"/>
  <c r="B139" i="10"/>
  <c r="A139" i="10"/>
  <c r="D138" i="10"/>
  <c r="C138" i="10"/>
  <c r="B138" i="10"/>
  <c r="A138" i="10"/>
  <c r="D137" i="10"/>
  <c r="C137" i="10"/>
  <c r="B137" i="10"/>
  <c r="A137" i="10"/>
  <c r="D136" i="10"/>
  <c r="C136" i="10"/>
  <c r="B136" i="10"/>
  <c r="A136" i="10"/>
  <c r="D135" i="10"/>
  <c r="C135" i="10"/>
  <c r="B135" i="10"/>
  <c r="A135" i="10"/>
  <c r="D134" i="10"/>
  <c r="C134" i="10"/>
  <c r="B134" i="10"/>
  <c r="A134" i="10"/>
  <c r="D133" i="10"/>
  <c r="C133" i="10"/>
  <c r="B133" i="10"/>
  <c r="A133" i="10"/>
  <c r="D132" i="10"/>
  <c r="C132" i="10"/>
  <c r="B132" i="10"/>
  <c r="A132" i="10"/>
  <c r="D131" i="10"/>
  <c r="C131" i="10"/>
  <c r="B131" i="10"/>
  <c r="A131" i="10"/>
  <c r="D130" i="10"/>
  <c r="C130" i="10"/>
  <c r="B130" i="10"/>
  <c r="A130" i="10"/>
  <c r="D129" i="10"/>
  <c r="C129" i="10"/>
  <c r="B129" i="10"/>
  <c r="A129" i="10"/>
  <c r="D128" i="10"/>
  <c r="C128" i="10"/>
  <c r="B128" i="10"/>
  <c r="A128" i="10"/>
  <c r="D127" i="10"/>
  <c r="C127" i="10"/>
  <c r="B127" i="10"/>
  <c r="A127" i="10"/>
  <c r="D126" i="10"/>
  <c r="C126" i="10"/>
  <c r="B126" i="10"/>
  <c r="A126" i="10"/>
  <c r="D125" i="10"/>
  <c r="C125" i="10"/>
  <c r="B125" i="10"/>
  <c r="A125" i="10"/>
  <c r="D124" i="10"/>
  <c r="C124" i="10"/>
  <c r="B124" i="10"/>
  <c r="A124" i="10"/>
  <c r="D123" i="10"/>
  <c r="C123" i="10"/>
  <c r="B123" i="10"/>
  <c r="A123" i="10"/>
  <c r="D122" i="10"/>
  <c r="C122" i="10"/>
  <c r="B122" i="10"/>
  <c r="A122" i="10"/>
  <c r="D121" i="10"/>
  <c r="C121" i="10"/>
  <c r="B121" i="10"/>
  <c r="A121" i="10"/>
  <c r="D120" i="10"/>
  <c r="C120" i="10"/>
  <c r="B120" i="10"/>
  <c r="A120" i="10"/>
  <c r="D119" i="10"/>
  <c r="C119" i="10"/>
  <c r="B119" i="10"/>
  <c r="A119" i="10"/>
  <c r="D118" i="10"/>
  <c r="C118" i="10"/>
  <c r="B118" i="10"/>
  <c r="A118" i="10"/>
  <c r="D117" i="10"/>
  <c r="C117" i="10"/>
  <c r="B117" i="10"/>
  <c r="A117" i="10"/>
  <c r="D116" i="10"/>
  <c r="C116" i="10"/>
  <c r="B116" i="10"/>
  <c r="A116" i="10"/>
  <c r="D115" i="10"/>
  <c r="C115" i="10"/>
  <c r="B115" i="10"/>
  <c r="A115" i="10"/>
  <c r="D114" i="10"/>
  <c r="C114" i="10"/>
  <c r="B114" i="10"/>
  <c r="A114" i="10"/>
  <c r="D113" i="10"/>
  <c r="C113" i="10"/>
  <c r="B113" i="10"/>
  <c r="A113" i="10"/>
  <c r="D112" i="10"/>
  <c r="C112" i="10"/>
  <c r="B112" i="10"/>
  <c r="A112" i="10"/>
  <c r="D111" i="10"/>
  <c r="C111" i="10"/>
  <c r="B111" i="10"/>
  <c r="A111" i="10"/>
  <c r="D110" i="10"/>
  <c r="C110" i="10"/>
  <c r="B110" i="10"/>
  <c r="A110" i="10"/>
  <c r="D109" i="10"/>
  <c r="C109" i="10"/>
  <c r="B109" i="10"/>
  <c r="A109" i="10"/>
  <c r="D108" i="10"/>
  <c r="C108" i="10"/>
  <c r="B108" i="10"/>
  <c r="A108" i="10"/>
  <c r="D107" i="10"/>
  <c r="C107" i="10"/>
  <c r="B107" i="10"/>
  <c r="A107" i="10"/>
  <c r="D106" i="10"/>
  <c r="C106" i="10"/>
  <c r="B106" i="10"/>
  <c r="A106" i="10"/>
  <c r="D105" i="10"/>
  <c r="C105" i="10"/>
  <c r="B105" i="10"/>
  <c r="A105" i="10"/>
  <c r="D104" i="10"/>
  <c r="C104" i="10"/>
  <c r="B104" i="10"/>
  <c r="A104" i="10"/>
  <c r="D103" i="10"/>
  <c r="C103" i="10"/>
  <c r="B103" i="10"/>
  <c r="A103" i="10"/>
  <c r="D102" i="10"/>
  <c r="C102" i="10"/>
  <c r="B102" i="10"/>
  <c r="A102" i="10"/>
  <c r="D101" i="10"/>
  <c r="C101" i="10"/>
  <c r="B101" i="10"/>
  <c r="A101" i="10"/>
  <c r="D100" i="10"/>
  <c r="C100" i="10"/>
  <c r="B100" i="10"/>
  <c r="A100" i="10"/>
  <c r="D99" i="10"/>
  <c r="C99" i="10"/>
  <c r="B99" i="10"/>
  <c r="A99" i="10"/>
  <c r="D98" i="10"/>
  <c r="C98" i="10"/>
  <c r="B98" i="10"/>
  <c r="A98" i="10"/>
  <c r="D97" i="10"/>
  <c r="C97" i="10"/>
  <c r="B97" i="10"/>
  <c r="A97" i="10"/>
  <c r="D96" i="10"/>
  <c r="C96" i="10"/>
  <c r="B96" i="10"/>
  <c r="A96" i="10"/>
  <c r="D95" i="10"/>
  <c r="C95" i="10"/>
  <c r="B95" i="10"/>
  <c r="A95" i="10"/>
  <c r="D94" i="10"/>
  <c r="C94" i="10"/>
  <c r="B94" i="10"/>
  <c r="A94" i="10"/>
  <c r="D93" i="10"/>
  <c r="C93" i="10"/>
  <c r="B93" i="10"/>
  <c r="A93" i="10"/>
  <c r="D92" i="10"/>
  <c r="C92" i="10"/>
  <c r="B92" i="10"/>
  <c r="A92" i="10"/>
  <c r="D91" i="10"/>
  <c r="C91" i="10"/>
  <c r="B91" i="10"/>
  <c r="A91" i="10"/>
  <c r="D90" i="10"/>
  <c r="C90" i="10"/>
  <c r="B90" i="10"/>
  <c r="A90" i="10"/>
  <c r="D89" i="10"/>
  <c r="C89" i="10"/>
  <c r="B89" i="10"/>
  <c r="A89" i="10"/>
  <c r="D88" i="10"/>
  <c r="C88" i="10"/>
  <c r="B88" i="10"/>
  <c r="A88" i="10"/>
  <c r="D87" i="10"/>
  <c r="C87" i="10"/>
  <c r="B87" i="10"/>
  <c r="A87" i="10"/>
  <c r="D86" i="10"/>
  <c r="C86" i="10"/>
  <c r="B86" i="10"/>
  <c r="A86" i="10"/>
  <c r="D85" i="10"/>
  <c r="C85" i="10"/>
  <c r="B85" i="10"/>
  <c r="A85" i="10"/>
  <c r="D84" i="10"/>
  <c r="C84" i="10"/>
  <c r="B84" i="10"/>
  <c r="A84" i="10"/>
  <c r="D83" i="10"/>
  <c r="C83" i="10"/>
  <c r="B83" i="10"/>
  <c r="A83" i="10"/>
  <c r="D82" i="10"/>
  <c r="C82" i="10"/>
  <c r="B82" i="10"/>
  <c r="A82" i="10"/>
  <c r="D81" i="10"/>
  <c r="C81" i="10"/>
  <c r="B81" i="10"/>
  <c r="A81" i="10"/>
  <c r="D80" i="10"/>
  <c r="C80" i="10"/>
  <c r="B80" i="10"/>
  <c r="A80" i="10"/>
  <c r="D79" i="10"/>
  <c r="C79" i="10"/>
  <c r="B79" i="10"/>
  <c r="A79" i="10"/>
  <c r="D78" i="10"/>
  <c r="C78" i="10"/>
  <c r="B78" i="10"/>
  <c r="A78" i="10"/>
  <c r="D77" i="10"/>
  <c r="C77" i="10"/>
  <c r="B77" i="10"/>
  <c r="A77" i="10"/>
  <c r="D76" i="10"/>
  <c r="C76" i="10"/>
  <c r="B76" i="10"/>
  <c r="A76" i="10"/>
  <c r="D75" i="10"/>
  <c r="C75" i="10"/>
  <c r="B75" i="10"/>
  <c r="A75" i="10"/>
  <c r="D74" i="10"/>
  <c r="C74" i="10"/>
  <c r="B74" i="10"/>
  <c r="A74" i="10"/>
  <c r="D73" i="10"/>
  <c r="C73" i="10"/>
  <c r="B73" i="10"/>
  <c r="A73" i="10"/>
  <c r="D72" i="10"/>
  <c r="C72" i="10"/>
  <c r="B72" i="10"/>
  <c r="A72" i="10"/>
  <c r="D71" i="10"/>
  <c r="C71" i="10"/>
  <c r="B71" i="10"/>
  <c r="A71" i="10"/>
  <c r="D70" i="10"/>
  <c r="C70" i="10"/>
  <c r="B70" i="10"/>
  <c r="A70" i="10"/>
  <c r="D69" i="10"/>
  <c r="C69" i="10"/>
  <c r="B69" i="10"/>
  <c r="A69" i="10"/>
  <c r="D68" i="10"/>
  <c r="C68" i="10"/>
  <c r="B68" i="10"/>
  <c r="A68" i="10"/>
  <c r="D67" i="10"/>
  <c r="C67" i="10"/>
  <c r="B67" i="10"/>
  <c r="A67" i="10"/>
  <c r="D66" i="10"/>
  <c r="C66" i="10"/>
  <c r="B66" i="10"/>
  <c r="A66" i="10"/>
  <c r="D65" i="10"/>
  <c r="C65" i="10"/>
  <c r="B65" i="10"/>
  <c r="A65" i="10"/>
  <c r="D64" i="10"/>
  <c r="C64" i="10"/>
  <c r="B64" i="10"/>
  <c r="A64" i="10"/>
  <c r="D63" i="10"/>
  <c r="C63" i="10"/>
  <c r="B63" i="10"/>
  <c r="A63" i="10"/>
  <c r="D62" i="10"/>
  <c r="C62" i="10"/>
  <c r="B62" i="10"/>
  <c r="A62" i="10"/>
  <c r="D61" i="10"/>
  <c r="C61" i="10"/>
  <c r="B61" i="10"/>
  <c r="A61" i="10"/>
  <c r="D60" i="10"/>
  <c r="C60" i="10"/>
  <c r="B60" i="10"/>
  <c r="A60" i="10"/>
  <c r="D59" i="10"/>
  <c r="C59" i="10"/>
  <c r="B59" i="10"/>
  <c r="A59" i="10"/>
  <c r="D58" i="10"/>
  <c r="C58" i="10"/>
  <c r="B58" i="10"/>
  <c r="A58" i="10"/>
  <c r="D57" i="10"/>
  <c r="C57" i="10"/>
  <c r="B57" i="10"/>
  <c r="A57" i="10"/>
  <c r="D56" i="10"/>
  <c r="C56" i="10"/>
  <c r="B56" i="10"/>
  <c r="A56" i="10"/>
  <c r="D55" i="10"/>
  <c r="C55" i="10"/>
  <c r="B55" i="10"/>
  <c r="A55" i="10"/>
  <c r="D54" i="10"/>
  <c r="C54" i="10"/>
  <c r="B54" i="10"/>
  <c r="A54" i="10"/>
  <c r="D53" i="10"/>
  <c r="C53" i="10"/>
  <c r="B53" i="10"/>
  <c r="A53" i="10"/>
  <c r="D52" i="10"/>
  <c r="C52" i="10"/>
  <c r="B52" i="10"/>
  <c r="A52" i="10"/>
  <c r="D51" i="10"/>
  <c r="C51" i="10"/>
  <c r="B51" i="10"/>
  <c r="A51" i="10"/>
  <c r="D50" i="10"/>
  <c r="C50" i="10"/>
  <c r="B50" i="10"/>
  <c r="A50" i="10"/>
  <c r="D49" i="10"/>
  <c r="C49" i="10"/>
  <c r="B49" i="10"/>
  <c r="A49" i="10"/>
  <c r="D48" i="10"/>
  <c r="C48" i="10"/>
  <c r="B48" i="10"/>
  <c r="A48" i="10"/>
  <c r="D47" i="10"/>
  <c r="C47" i="10"/>
  <c r="B47" i="10"/>
  <c r="A47" i="10"/>
  <c r="D46" i="10"/>
  <c r="C46" i="10"/>
  <c r="B46" i="10"/>
  <c r="A46" i="10"/>
  <c r="D45" i="10"/>
  <c r="C45" i="10"/>
  <c r="B45" i="10"/>
  <c r="A45" i="10"/>
  <c r="D44" i="10"/>
  <c r="C44" i="10"/>
  <c r="B44" i="10"/>
  <c r="A44" i="10"/>
  <c r="D43" i="10"/>
  <c r="C43" i="10"/>
  <c r="B43" i="10"/>
  <c r="A43" i="10"/>
  <c r="D42" i="10"/>
  <c r="C42" i="10"/>
  <c r="B42" i="10"/>
  <c r="A42" i="10"/>
  <c r="D41" i="10"/>
  <c r="C41" i="10"/>
  <c r="B41" i="10"/>
  <c r="A41" i="10"/>
  <c r="D40" i="10"/>
  <c r="C40" i="10"/>
  <c r="B40" i="10"/>
  <c r="A40" i="10"/>
  <c r="D39" i="10"/>
  <c r="C39" i="10"/>
  <c r="B39" i="10"/>
  <c r="A39" i="10"/>
  <c r="D38" i="10"/>
  <c r="C38" i="10"/>
  <c r="B38" i="10"/>
  <c r="A38" i="10"/>
  <c r="D37" i="10"/>
  <c r="C37" i="10"/>
  <c r="B37" i="10"/>
  <c r="A37" i="10"/>
  <c r="D36" i="10"/>
  <c r="C36" i="10"/>
  <c r="B36" i="10"/>
  <c r="A36" i="10"/>
  <c r="D35" i="10"/>
  <c r="C35" i="10"/>
  <c r="B35" i="10"/>
  <c r="A35" i="10"/>
  <c r="D34" i="10"/>
  <c r="C34" i="10"/>
  <c r="B34" i="10"/>
  <c r="A34" i="10"/>
  <c r="D33" i="10"/>
  <c r="C33" i="10"/>
  <c r="B33" i="10"/>
  <c r="A33" i="10"/>
  <c r="D32" i="10"/>
  <c r="C32" i="10"/>
  <c r="B32" i="10"/>
  <c r="A32" i="10"/>
  <c r="D31" i="10"/>
  <c r="C31" i="10"/>
  <c r="B31" i="10"/>
  <c r="A31" i="10"/>
  <c r="D30" i="10"/>
  <c r="C30" i="10"/>
  <c r="B30" i="10"/>
  <c r="A30" i="10"/>
  <c r="D29" i="10"/>
  <c r="C29" i="10"/>
  <c r="B29" i="10"/>
  <c r="A29" i="10"/>
  <c r="D28" i="10"/>
  <c r="C28" i="10"/>
  <c r="B28" i="10"/>
  <c r="A28" i="10"/>
  <c r="D27" i="10"/>
  <c r="C27" i="10"/>
  <c r="B27" i="10"/>
  <c r="A27" i="10"/>
  <c r="D26" i="10"/>
  <c r="C26" i="10"/>
  <c r="B26" i="10"/>
  <c r="A26" i="10"/>
  <c r="D25" i="10"/>
  <c r="C25" i="10"/>
  <c r="B25" i="10"/>
  <c r="A25" i="10"/>
  <c r="D24" i="10"/>
  <c r="C24" i="10"/>
  <c r="B24" i="10"/>
  <c r="A24" i="10"/>
  <c r="D23" i="10"/>
  <c r="C23" i="10"/>
  <c r="B23" i="10"/>
  <c r="A23" i="10"/>
  <c r="D22" i="10"/>
  <c r="C22" i="10"/>
  <c r="B22" i="10"/>
  <c r="A22" i="10"/>
  <c r="D21" i="10"/>
  <c r="C21" i="10"/>
  <c r="B21" i="10"/>
  <c r="A21" i="10"/>
  <c r="D20" i="10"/>
  <c r="C20" i="10"/>
  <c r="B20" i="10"/>
  <c r="A20" i="10"/>
  <c r="D19" i="10"/>
  <c r="C19" i="10"/>
  <c r="B19" i="10"/>
  <c r="A19" i="10"/>
  <c r="D18" i="10"/>
  <c r="C18" i="10"/>
  <c r="B18" i="10"/>
  <c r="A18" i="10"/>
  <c r="D17" i="10"/>
  <c r="C17" i="10"/>
  <c r="B17" i="10"/>
  <c r="A17" i="10"/>
  <c r="D16" i="10"/>
  <c r="C16" i="10"/>
  <c r="B16" i="10"/>
  <c r="A16" i="10"/>
  <c r="D15" i="10"/>
  <c r="C15" i="10"/>
  <c r="B15" i="10"/>
  <c r="A15" i="10"/>
  <c r="D14" i="10"/>
  <c r="C14" i="10"/>
  <c r="B14" i="10"/>
  <c r="A14" i="10"/>
  <c r="D13" i="10"/>
  <c r="C13" i="10"/>
  <c r="B13" i="10"/>
  <c r="A13" i="10"/>
  <c r="D12" i="10"/>
  <c r="C12" i="10"/>
  <c r="B12" i="10"/>
  <c r="A12" i="10"/>
  <c r="D11" i="10"/>
  <c r="C11" i="10"/>
  <c r="B11" i="10"/>
  <c r="A11" i="10"/>
  <c r="D10" i="10"/>
  <c r="C10" i="10"/>
  <c r="B10" i="10"/>
  <c r="A10" i="10"/>
  <c r="D9" i="10"/>
  <c r="C9" i="10"/>
  <c r="B9" i="10"/>
  <c r="A9" i="10"/>
  <c r="D8" i="10"/>
  <c r="C8" i="10"/>
  <c r="B8" i="10"/>
  <c r="A8" i="10"/>
  <c r="D7" i="10"/>
  <c r="C7" i="10"/>
  <c r="B7" i="10"/>
  <c r="A7" i="10"/>
  <c r="D6" i="10"/>
  <c r="C6" i="10"/>
  <c r="B6" i="10"/>
  <c r="A6" i="10"/>
  <c r="D5" i="10"/>
  <c r="C5" i="10"/>
  <c r="B5" i="10"/>
  <c r="A5" i="10"/>
  <c r="D4" i="10"/>
  <c r="C4" i="10"/>
  <c r="B4" i="10"/>
  <c r="A4" i="10"/>
  <c r="D2" i="10"/>
  <c r="D140" i="9"/>
  <c r="C140" i="9"/>
  <c r="B140" i="9"/>
  <c r="A140" i="9"/>
  <c r="D139" i="9"/>
  <c r="C139" i="9"/>
  <c r="B139" i="9"/>
  <c r="A139" i="9"/>
  <c r="D138" i="9"/>
  <c r="C138" i="9"/>
  <c r="B138" i="9"/>
  <c r="A138" i="9"/>
  <c r="D137" i="9"/>
  <c r="C137" i="9"/>
  <c r="B137" i="9"/>
  <c r="A137" i="9"/>
  <c r="D136" i="9"/>
  <c r="C136" i="9"/>
  <c r="B136" i="9"/>
  <c r="A136" i="9"/>
  <c r="D135" i="9"/>
  <c r="C135" i="9"/>
  <c r="B135" i="9"/>
  <c r="A135" i="9"/>
  <c r="D134" i="9"/>
  <c r="C134" i="9"/>
  <c r="B134" i="9"/>
  <c r="A134" i="9"/>
  <c r="D133" i="9"/>
  <c r="C133" i="9"/>
  <c r="B133" i="9"/>
  <c r="A133" i="9"/>
  <c r="D132" i="9"/>
  <c r="C132" i="9"/>
  <c r="B132" i="9"/>
  <c r="A132" i="9"/>
  <c r="D131" i="9"/>
  <c r="C131" i="9"/>
  <c r="B131" i="9"/>
  <c r="A131" i="9"/>
  <c r="D130" i="9"/>
  <c r="C130" i="9"/>
  <c r="B130" i="9"/>
  <c r="A130" i="9"/>
  <c r="D129" i="9"/>
  <c r="C129" i="9"/>
  <c r="B129" i="9"/>
  <c r="A129" i="9"/>
  <c r="D128" i="9"/>
  <c r="C128" i="9"/>
  <c r="B128" i="9"/>
  <c r="A128" i="9"/>
  <c r="D127" i="9"/>
  <c r="C127" i="9"/>
  <c r="B127" i="9"/>
  <c r="A127" i="9"/>
  <c r="D126" i="9"/>
  <c r="C126" i="9"/>
  <c r="B126" i="9"/>
  <c r="A126" i="9"/>
  <c r="D125" i="9"/>
  <c r="C125" i="9"/>
  <c r="B125" i="9"/>
  <c r="A125" i="9"/>
  <c r="D124" i="9"/>
  <c r="C124" i="9"/>
  <c r="B124" i="9"/>
  <c r="A124" i="9"/>
  <c r="D123" i="9"/>
  <c r="C123" i="9"/>
  <c r="B123" i="9"/>
  <c r="A123" i="9"/>
  <c r="D122" i="9"/>
  <c r="C122" i="9"/>
  <c r="B122" i="9"/>
  <c r="A122" i="9"/>
  <c r="D121" i="9"/>
  <c r="C121" i="9"/>
  <c r="B121" i="9"/>
  <c r="A121" i="9"/>
  <c r="D120" i="9"/>
  <c r="C120" i="9"/>
  <c r="B120" i="9"/>
  <c r="A120" i="9"/>
  <c r="D119" i="9"/>
  <c r="C119" i="9"/>
  <c r="B119" i="9"/>
  <c r="A119" i="9"/>
  <c r="D118" i="9"/>
  <c r="C118" i="9"/>
  <c r="B118" i="9"/>
  <c r="A118" i="9"/>
  <c r="D117" i="9"/>
  <c r="C117" i="9"/>
  <c r="B117" i="9"/>
  <c r="A117" i="9"/>
  <c r="D116" i="9"/>
  <c r="C116" i="9"/>
  <c r="B116" i="9"/>
  <c r="A116" i="9"/>
  <c r="D115" i="9"/>
  <c r="C115" i="9"/>
  <c r="B115" i="9"/>
  <c r="A115" i="9"/>
  <c r="D114" i="9"/>
  <c r="C114" i="9"/>
  <c r="B114" i="9"/>
  <c r="A114" i="9"/>
  <c r="D113" i="9"/>
  <c r="C113" i="9"/>
  <c r="B113" i="9"/>
  <c r="A113" i="9"/>
  <c r="D112" i="9"/>
  <c r="C112" i="9"/>
  <c r="B112" i="9"/>
  <c r="A112" i="9"/>
  <c r="D111" i="9"/>
  <c r="C111" i="9"/>
  <c r="B111" i="9"/>
  <c r="A111" i="9"/>
  <c r="D110" i="9"/>
  <c r="C110" i="9"/>
  <c r="B110" i="9"/>
  <c r="A110" i="9"/>
  <c r="D109" i="9"/>
  <c r="C109" i="9"/>
  <c r="B109" i="9"/>
  <c r="A109" i="9"/>
  <c r="D108" i="9"/>
  <c r="C108" i="9"/>
  <c r="B108" i="9"/>
  <c r="A108" i="9"/>
  <c r="D107" i="9"/>
  <c r="C107" i="9"/>
  <c r="B107" i="9"/>
  <c r="A107" i="9"/>
  <c r="D106" i="9"/>
  <c r="C106" i="9"/>
  <c r="B106" i="9"/>
  <c r="A106" i="9"/>
  <c r="D105" i="9"/>
  <c r="C105" i="9"/>
  <c r="B105" i="9"/>
  <c r="A105" i="9"/>
  <c r="D104" i="9"/>
  <c r="C104" i="9"/>
  <c r="B104" i="9"/>
  <c r="A104" i="9"/>
  <c r="D103" i="9"/>
  <c r="C103" i="9"/>
  <c r="B103" i="9"/>
  <c r="A103" i="9"/>
  <c r="D102" i="9"/>
  <c r="C102" i="9"/>
  <c r="B102" i="9"/>
  <c r="A102" i="9"/>
  <c r="D101" i="9"/>
  <c r="C101" i="9"/>
  <c r="B101" i="9"/>
  <c r="A101" i="9"/>
  <c r="D100" i="9"/>
  <c r="C100" i="9"/>
  <c r="B100" i="9"/>
  <c r="A100" i="9"/>
  <c r="D99" i="9"/>
  <c r="C99" i="9"/>
  <c r="B99" i="9"/>
  <c r="A99" i="9"/>
  <c r="D98" i="9"/>
  <c r="C98" i="9"/>
  <c r="B98" i="9"/>
  <c r="A98" i="9"/>
  <c r="D97" i="9"/>
  <c r="C97" i="9"/>
  <c r="B97" i="9"/>
  <c r="A97" i="9"/>
  <c r="D96" i="9"/>
  <c r="C96" i="9"/>
  <c r="B96" i="9"/>
  <c r="A96" i="9"/>
  <c r="D95" i="9"/>
  <c r="C95" i="9"/>
  <c r="B95" i="9"/>
  <c r="A95" i="9"/>
  <c r="D94" i="9"/>
  <c r="C94" i="9"/>
  <c r="B94" i="9"/>
  <c r="A94" i="9"/>
  <c r="D93" i="9"/>
  <c r="C93" i="9"/>
  <c r="B93" i="9"/>
  <c r="A93" i="9"/>
  <c r="D92" i="9"/>
  <c r="C92" i="9"/>
  <c r="B92" i="9"/>
  <c r="A92" i="9"/>
  <c r="D91" i="9"/>
  <c r="C91" i="9"/>
  <c r="B91" i="9"/>
  <c r="A91" i="9"/>
  <c r="D90" i="9"/>
  <c r="C90" i="9"/>
  <c r="B90" i="9"/>
  <c r="A90" i="9"/>
  <c r="D89" i="9"/>
  <c r="C89" i="9"/>
  <c r="B89" i="9"/>
  <c r="A89" i="9"/>
  <c r="D88" i="9"/>
  <c r="C88" i="9"/>
  <c r="B88" i="9"/>
  <c r="A88" i="9"/>
  <c r="D87" i="9"/>
  <c r="C87" i="9"/>
  <c r="B87" i="9"/>
  <c r="A87" i="9"/>
  <c r="D86" i="9"/>
  <c r="C86" i="9"/>
  <c r="B86" i="9"/>
  <c r="A86" i="9"/>
  <c r="D85" i="9"/>
  <c r="C85" i="9"/>
  <c r="B85" i="9"/>
  <c r="A85" i="9"/>
  <c r="D84" i="9"/>
  <c r="C84" i="9"/>
  <c r="B84" i="9"/>
  <c r="A84" i="9"/>
  <c r="D83" i="9"/>
  <c r="C83" i="9"/>
  <c r="B83" i="9"/>
  <c r="A83" i="9"/>
  <c r="D82" i="9"/>
  <c r="C82" i="9"/>
  <c r="B82" i="9"/>
  <c r="A82" i="9"/>
  <c r="D81" i="9"/>
  <c r="C81" i="9"/>
  <c r="B81" i="9"/>
  <c r="A81" i="9"/>
  <c r="D80" i="9"/>
  <c r="C80" i="9"/>
  <c r="B80" i="9"/>
  <c r="A80" i="9"/>
  <c r="D79" i="9"/>
  <c r="C79" i="9"/>
  <c r="B79" i="9"/>
  <c r="A79" i="9"/>
  <c r="D78" i="9"/>
  <c r="C78" i="9"/>
  <c r="B78" i="9"/>
  <c r="A78" i="9"/>
  <c r="D77" i="9"/>
  <c r="C77" i="9"/>
  <c r="B77" i="9"/>
  <c r="A77" i="9"/>
  <c r="D76" i="9"/>
  <c r="C76" i="9"/>
  <c r="B76" i="9"/>
  <c r="A76" i="9"/>
  <c r="D75" i="9"/>
  <c r="C75" i="9"/>
  <c r="B75" i="9"/>
  <c r="A75" i="9"/>
  <c r="D74" i="9"/>
  <c r="C74" i="9"/>
  <c r="B74" i="9"/>
  <c r="A74" i="9"/>
  <c r="D73" i="9"/>
  <c r="C73" i="9"/>
  <c r="B73" i="9"/>
  <c r="A73" i="9"/>
  <c r="D72" i="9"/>
  <c r="C72" i="9"/>
  <c r="B72" i="9"/>
  <c r="A72" i="9"/>
  <c r="D71" i="9"/>
  <c r="C71" i="9"/>
  <c r="B71" i="9"/>
  <c r="A71" i="9"/>
  <c r="D70" i="9"/>
  <c r="C70" i="9"/>
  <c r="B70" i="9"/>
  <c r="A70" i="9"/>
  <c r="D69" i="9"/>
  <c r="C69" i="9"/>
  <c r="B69" i="9"/>
  <c r="A69" i="9"/>
  <c r="D68" i="9"/>
  <c r="C68" i="9"/>
  <c r="B68" i="9"/>
  <c r="A68" i="9"/>
  <c r="D67" i="9"/>
  <c r="C67" i="9"/>
  <c r="B67" i="9"/>
  <c r="A67" i="9"/>
  <c r="D66" i="9"/>
  <c r="C66" i="9"/>
  <c r="B66" i="9"/>
  <c r="A66" i="9"/>
  <c r="D65" i="9"/>
  <c r="C65" i="9"/>
  <c r="B65" i="9"/>
  <c r="A65" i="9"/>
  <c r="D64" i="9"/>
  <c r="C64" i="9"/>
  <c r="B64" i="9"/>
  <c r="A64" i="9"/>
  <c r="D63" i="9"/>
  <c r="C63" i="9"/>
  <c r="B63" i="9"/>
  <c r="A63" i="9"/>
  <c r="D62" i="9"/>
  <c r="C62" i="9"/>
  <c r="B62" i="9"/>
  <c r="A62" i="9"/>
  <c r="D61" i="9"/>
  <c r="C61" i="9"/>
  <c r="B61" i="9"/>
  <c r="A61" i="9"/>
  <c r="D60" i="9"/>
  <c r="C60" i="9"/>
  <c r="B60" i="9"/>
  <c r="A60" i="9"/>
  <c r="D59" i="9"/>
  <c r="C59" i="9"/>
  <c r="B59" i="9"/>
  <c r="A59" i="9"/>
  <c r="D58" i="9"/>
  <c r="C58" i="9"/>
  <c r="B58" i="9"/>
  <c r="A58" i="9"/>
  <c r="D57" i="9"/>
  <c r="C57" i="9"/>
  <c r="B57" i="9"/>
  <c r="A57" i="9"/>
  <c r="D56" i="9"/>
  <c r="C56" i="9"/>
  <c r="B56" i="9"/>
  <c r="A56" i="9"/>
  <c r="D55" i="9"/>
  <c r="C55" i="9"/>
  <c r="B55" i="9"/>
  <c r="A55" i="9"/>
  <c r="D54" i="9"/>
  <c r="C54" i="9"/>
  <c r="B54" i="9"/>
  <c r="A54" i="9"/>
  <c r="D53" i="9"/>
  <c r="C53" i="9"/>
  <c r="B53" i="9"/>
  <c r="A53" i="9"/>
  <c r="D52" i="9"/>
  <c r="C52" i="9"/>
  <c r="B52" i="9"/>
  <c r="A52" i="9"/>
  <c r="D51" i="9"/>
  <c r="C51" i="9"/>
  <c r="B51" i="9"/>
  <c r="A51" i="9"/>
  <c r="D50" i="9"/>
  <c r="C50" i="9"/>
  <c r="B50" i="9"/>
  <c r="A50" i="9"/>
  <c r="D49" i="9"/>
  <c r="C49" i="9"/>
  <c r="B49" i="9"/>
  <c r="A49" i="9"/>
  <c r="D48" i="9"/>
  <c r="C48" i="9"/>
  <c r="B48" i="9"/>
  <c r="A48" i="9"/>
  <c r="D47" i="9"/>
  <c r="C47" i="9"/>
  <c r="B47" i="9"/>
  <c r="A47" i="9"/>
  <c r="D46" i="9"/>
  <c r="C46" i="9"/>
  <c r="B46" i="9"/>
  <c r="A46" i="9"/>
  <c r="D45" i="9"/>
  <c r="C45" i="9"/>
  <c r="B45" i="9"/>
  <c r="A45" i="9"/>
  <c r="D44" i="9"/>
  <c r="C44" i="9"/>
  <c r="B44" i="9"/>
  <c r="A44" i="9"/>
  <c r="D43" i="9"/>
  <c r="C43" i="9"/>
  <c r="B43" i="9"/>
  <c r="A43" i="9"/>
  <c r="D42" i="9"/>
  <c r="C42" i="9"/>
  <c r="B42" i="9"/>
  <c r="A42" i="9"/>
  <c r="D41" i="9"/>
  <c r="C41" i="9"/>
  <c r="B41" i="9"/>
  <c r="A41" i="9"/>
  <c r="D40" i="9"/>
  <c r="C40" i="9"/>
  <c r="B40" i="9"/>
  <c r="A40" i="9"/>
  <c r="D39" i="9"/>
  <c r="C39" i="9"/>
  <c r="B39" i="9"/>
  <c r="A39" i="9"/>
  <c r="D38" i="9"/>
  <c r="C38" i="9"/>
  <c r="B38" i="9"/>
  <c r="A38" i="9"/>
  <c r="D37" i="9"/>
  <c r="C37" i="9"/>
  <c r="B37" i="9"/>
  <c r="A37" i="9"/>
  <c r="D36" i="9"/>
  <c r="C36" i="9"/>
  <c r="B36" i="9"/>
  <c r="A36" i="9"/>
  <c r="D35" i="9"/>
  <c r="C35" i="9"/>
  <c r="B35" i="9"/>
  <c r="A35" i="9"/>
  <c r="D34" i="9"/>
  <c r="C34" i="9"/>
  <c r="B34" i="9"/>
  <c r="A34" i="9"/>
  <c r="D33" i="9"/>
  <c r="C33" i="9"/>
  <c r="B33" i="9"/>
  <c r="A33" i="9"/>
  <c r="D32" i="9"/>
  <c r="C32" i="9"/>
  <c r="B32" i="9"/>
  <c r="A32" i="9"/>
  <c r="D31" i="9"/>
  <c r="C31" i="9"/>
  <c r="B31" i="9"/>
  <c r="A31" i="9"/>
  <c r="D30" i="9"/>
  <c r="C30" i="9"/>
  <c r="B30" i="9"/>
  <c r="A30" i="9"/>
  <c r="D29" i="9"/>
  <c r="C29" i="9"/>
  <c r="B29" i="9"/>
  <c r="A29" i="9"/>
  <c r="D28" i="9"/>
  <c r="C28" i="9"/>
  <c r="B28" i="9"/>
  <c r="A28" i="9"/>
  <c r="D27" i="9"/>
  <c r="C27" i="9"/>
  <c r="B27" i="9"/>
  <c r="A27" i="9"/>
  <c r="D26" i="9"/>
  <c r="C26" i="9"/>
  <c r="B26" i="9"/>
  <c r="A26" i="9"/>
  <c r="D25" i="9"/>
  <c r="C25" i="9"/>
  <c r="B25" i="9"/>
  <c r="A25" i="9"/>
  <c r="D24" i="9"/>
  <c r="C24" i="9"/>
  <c r="B24" i="9"/>
  <c r="A24" i="9"/>
  <c r="D23" i="9"/>
  <c r="C23" i="9"/>
  <c r="B23" i="9"/>
  <c r="A23" i="9"/>
  <c r="D22" i="9"/>
  <c r="C22" i="9"/>
  <c r="B22" i="9"/>
  <c r="A22" i="9"/>
  <c r="D21" i="9"/>
  <c r="C21" i="9"/>
  <c r="B21" i="9"/>
  <c r="A21" i="9"/>
  <c r="D20" i="9"/>
  <c r="C20" i="9"/>
  <c r="B20" i="9"/>
  <c r="A20" i="9"/>
  <c r="D19" i="9"/>
  <c r="C19" i="9"/>
  <c r="B19" i="9"/>
  <c r="A19" i="9"/>
  <c r="D18" i="9"/>
  <c r="C18" i="9"/>
  <c r="B18" i="9"/>
  <c r="A18" i="9"/>
  <c r="D17" i="9"/>
  <c r="C17" i="9"/>
  <c r="B17" i="9"/>
  <c r="A17" i="9"/>
  <c r="D16" i="9"/>
  <c r="C16" i="9"/>
  <c r="B16" i="9"/>
  <c r="A16" i="9"/>
  <c r="D15" i="9"/>
  <c r="C15" i="9"/>
  <c r="B15" i="9"/>
  <c r="A15" i="9"/>
  <c r="D14" i="9"/>
  <c r="C14" i="9"/>
  <c r="B14" i="9"/>
  <c r="A14" i="9"/>
  <c r="D13" i="9"/>
  <c r="C13" i="9"/>
  <c r="B13" i="9"/>
  <c r="A13" i="9"/>
  <c r="D12" i="9"/>
  <c r="C12" i="9"/>
  <c r="B12" i="9"/>
  <c r="A12" i="9"/>
  <c r="D11" i="9"/>
  <c r="C11" i="9"/>
  <c r="B11" i="9"/>
  <c r="A11" i="9"/>
  <c r="D10" i="9"/>
  <c r="C10" i="9"/>
  <c r="B10" i="9"/>
  <c r="A10" i="9"/>
  <c r="D9" i="9"/>
  <c r="C9" i="9"/>
  <c r="B9" i="9"/>
  <c r="A9" i="9"/>
  <c r="D8" i="9"/>
  <c r="C8" i="9"/>
  <c r="B8" i="9"/>
  <c r="A8" i="9"/>
  <c r="D7" i="9"/>
  <c r="C7" i="9"/>
  <c r="B7" i="9"/>
  <c r="A7" i="9"/>
  <c r="D6" i="9"/>
  <c r="C6" i="9"/>
  <c r="B6" i="9"/>
  <c r="A6" i="9"/>
  <c r="D5" i="9"/>
  <c r="C5" i="9"/>
  <c r="B5" i="9"/>
  <c r="A5" i="9"/>
  <c r="D4" i="9"/>
  <c r="C4" i="9"/>
  <c r="B4" i="9"/>
  <c r="A4" i="9"/>
  <c r="D1" i="9"/>
  <c r="D140" i="8"/>
  <c r="C140" i="8"/>
  <c r="B140" i="8"/>
  <c r="A140" i="8"/>
  <c r="D139" i="8"/>
  <c r="C139" i="8"/>
  <c r="B139" i="8"/>
  <c r="A139" i="8"/>
  <c r="D138" i="8"/>
  <c r="C138" i="8"/>
  <c r="B138" i="8"/>
  <c r="A138" i="8"/>
  <c r="D137" i="8"/>
  <c r="C137" i="8"/>
  <c r="B137" i="8"/>
  <c r="A137" i="8"/>
  <c r="D136" i="8"/>
  <c r="C136" i="8"/>
  <c r="B136" i="8"/>
  <c r="A136" i="8"/>
  <c r="D135" i="8"/>
  <c r="C135" i="8"/>
  <c r="B135" i="8"/>
  <c r="A135" i="8"/>
  <c r="D134" i="8"/>
  <c r="C134" i="8"/>
  <c r="B134" i="8"/>
  <c r="A134" i="8"/>
  <c r="D133" i="8"/>
  <c r="C133" i="8"/>
  <c r="B133" i="8"/>
  <c r="A133" i="8"/>
  <c r="D132" i="8"/>
  <c r="C132" i="8"/>
  <c r="B132" i="8"/>
  <c r="A132" i="8"/>
  <c r="D131" i="8"/>
  <c r="C131" i="8"/>
  <c r="B131" i="8"/>
  <c r="A131" i="8"/>
  <c r="D130" i="8"/>
  <c r="C130" i="8"/>
  <c r="B130" i="8"/>
  <c r="A130" i="8"/>
  <c r="D129" i="8"/>
  <c r="C129" i="8"/>
  <c r="B129" i="8"/>
  <c r="A129" i="8"/>
  <c r="D128" i="8"/>
  <c r="C128" i="8"/>
  <c r="B128" i="8"/>
  <c r="A128" i="8"/>
  <c r="D127" i="8"/>
  <c r="C127" i="8"/>
  <c r="B127" i="8"/>
  <c r="A127" i="8"/>
  <c r="D126" i="8"/>
  <c r="C126" i="8"/>
  <c r="B126" i="8"/>
  <c r="A126" i="8"/>
  <c r="D125" i="8"/>
  <c r="C125" i="8"/>
  <c r="B125" i="8"/>
  <c r="A125" i="8"/>
  <c r="D124" i="8"/>
  <c r="C124" i="8"/>
  <c r="B124" i="8"/>
  <c r="A124" i="8"/>
  <c r="D123" i="8"/>
  <c r="C123" i="8"/>
  <c r="B123" i="8"/>
  <c r="A123" i="8"/>
  <c r="D122" i="8"/>
  <c r="C122" i="8"/>
  <c r="B122" i="8"/>
  <c r="A122" i="8"/>
  <c r="D121" i="8"/>
  <c r="C121" i="8"/>
  <c r="B121" i="8"/>
  <c r="A121" i="8"/>
  <c r="D120" i="8"/>
  <c r="C120" i="8"/>
  <c r="B120" i="8"/>
  <c r="A120" i="8"/>
  <c r="D119" i="8"/>
  <c r="C119" i="8"/>
  <c r="B119" i="8"/>
  <c r="A119" i="8"/>
  <c r="D118" i="8"/>
  <c r="C118" i="8"/>
  <c r="B118" i="8"/>
  <c r="A118" i="8"/>
  <c r="D117" i="8"/>
  <c r="C117" i="8"/>
  <c r="B117" i="8"/>
  <c r="A117" i="8"/>
  <c r="D116" i="8"/>
  <c r="C116" i="8"/>
  <c r="B116" i="8"/>
  <c r="A116" i="8"/>
  <c r="D115" i="8"/>
  <c r="C115" i="8"/>
  <c r="B115" i="8"/>
  <c r="A115" i="8"/>
  <c r="D114" i="8"/>
  <c r="C114" i="8"/>
  <c r="B114" i="8"/>
  <c r="A114" i="8"/>
  <c r="D113" i="8"/>
  <c r="C113" i="8"/>
  <c r="B113" i="8"/>
  <c r="A113" i="8"/>
  <c r="D112" i="8"/>
  <c r="C112" i="8"/>
  <c r="B112" i="8"/>
  <c r="A112" i="8"/>
  <c r="D111" i="8"/>
  <c r="C111" i="8"/>
  <c r="B111" i="8"/>
  <c r="A111" i="8"/>
  <c r="D110" i="8"/>
  <c r="C110" i="8"/>
  <c r="B110" i="8"/>
  <c r="A110" i="8"/>
  <c r="D109" i="8"/>
  <c r="C109" i="8"/>
  <c r="B109" i="8"/>
  <c r="A109" i="8"/>
  <c r="D108" i="8"/>
  <c r="C108" i="8"/>
  <c r="B108" i="8"/>
  <c r="A108" i="8"/>
  <c r="D107" i="8"/>
  <c r="C107" i="8"/>
  <c r="B107" i="8"/>
  <c r="A107" i="8"/>
  <c r="D106" i="8"/>
  <c r="C106" i="8"/>
  <c r="B106" i="8"/>
  <c r="A106" i="8"/>
  <c r="D105" i="8"/>
  <c r="C105" i="8"/>
  <c r="B105" i="8"/>
  <c r="A105" i="8"/>
  <c r="D104" i="8"/>
  <c r="C104" i="8"/>
  <c r="B104" i="8"/>
  <c r="A104" i="8"/>
  <c r="D103" i="8"/>
  <c r="C103" i="8"/>
  <c r="B103" i="8"/>
  <c r="A103" i="8"/>
  <c r="D102" i="8"/>
  <c r="C102" i="8"/>
  <c r="B102" i="8"/>
  <c r="A102" i="8"/>
  <c r="D101" i="8"/>
  <c r="C101" i="8"/>
  <c r="B101" i="8"/>
  <c r="A101" i="8"/>
  <c r="D100" i="8"/>
  <c r="C100" i="8"/>
  <c r="B100" i="8"/>
  <c r="A100" i="8"/>
  <c r="D99" i="8"/>
  <c r="C99" i="8"/>
  <c r="B99" i="8"/>
  <c r="A99" i="8"/>
  <c r="D98" i="8"/>
  <c r="C98" i="8"/>
  <c r="B98" i="8"/>
  <c r="A98" i="8"/>
  <c r="D97" i="8"/>
  <c r="C97" i="8"/>
  <c r="B97" i="8"/>
  <c r="A97" i="8"/>
  <c r="D96" i="8"/>
  <c r="C96" i="8"/>
  <c r="B96" i="8"/>
  <c r="A96" i="8"/>
  <c r="D95" i="8"/>
  <c r="C95" i="8"/>
  <c r="B95" i="8"/>
  <c r="A95" i="8"/>
  <c r="D94" i="8"/>
  <c r="C94" i="8"/>
  <c r="B94" i="8"/>
  <c r="A94" i="8"/>
  <c r="D93" i="8"/>
  <c r="C93" i="8"/>
  <c r="B93" i="8"/>
  <c r="A93" i="8"/>
  <c r="D92" i="8"/>
  <c r="C92" i="8"/>
  <c r="B92" i="8"/>
  <c r="A92" i="8"/>
  <c r="D91" i="8"/>
  <c r="C91" i="8"/>
  <c r="B91" i="8"/>
  <c r="A91" i="8"/>
  <c r="D90" i="8"/>
  <c r="C90" i="8"/>
  <c r="B90" i="8"/>
  <c r="A90" i="8"/>
  <c r="D89" i="8"/>
  <c r="C89" i="8"/>
  <c r="B89" i="8"/>
  <c r="A89" i="8"/>
  <c r="D88" i="8"/>
  <c r="C88" i="8"/>
  <c r="B88" i="8"/>
  <c r="A88" i="8"/>
  <c r="D87" i="8"/>
  <c r="C87" i="8"/>
  <c r="B87" i="8"/>
  <c r="A87" i="8"/>
  <c r="D86" i="8"/>
  <c r="C86" i="8"/>
  <c r="B86" i="8"/>
  <c r="A86" i="8"/>
  <c r="D85" i="8"/>
  <c r="C85" i="8"/>
  <c r="B85" i="8"/>
  <c r="A85" i="8"/>
  <c r="D84" i="8"/>
  <c r="C84" i="8"/>
  <c r="B84" i="8"/>
  <c r="A84" i="8"/>
  <c r="D83" i="8"/>
  <c r="C83" i="8"/>
  <c r="B83" i="8"/>
  <c r="A83" i="8"/>
  <c r="D82" i="8"/>
  <c r="C82" i="8"/>
  <c r="B82" i="8"/>
  <c r="A82" i="8"/>
  <c r="D81" i="8"/>
  <c r="C81" i="8"/>
  <c r="B81" i="8"/>
  <c r="A81" i="8"/>
  <c r="D80" i="8"/>
  <c r="C80" i="8"/>
  <c r="B80" i="8"/>
  <c r="A80" i="8"/>
  <c r="D79" i="8"/>
  <c r="C79" i="8"/>
  <c r="B79" i="8"/>
  <c r="A79" i="8"/>
  <c r="D78" i="8"/>
  <c r="C78" i="8"/>
  <c r="B78" i="8"/>
  <c r="A78" i="8"/>
  <c r="D77" i="8"/>
  <c r="C77" i="8"/>
  <c r="B77" i="8"/>
  <c r="A77" i="8"/>
  <c r="D76" i="8"/>
  <c r="C76" i="8"/>
  <c r="B76" i="8"/>
  <c r="A76" i="8"/>
  <c r="D75" i="8"/>
  <c r="C75" i="8"/>
  <c r="B75" i="8"/>
  <c r="A75" i="8"/>
  <c r="D74" i="8"/>
  <c r="C74" i="8"/>
  <c r="B74" i="8"/>
  <c r="A74" i="8"/>
  <c r="D73" i="8"/>
  <c r="C73" i="8"/>
  <c r="B73" i="8"/>
  <c r="A73" i="8"/>
  <c r="D72" i="8"/>
  <c r="C72" i="8"/>
  <c r="B72" i="8"/>
  <c r="A72" i="8"/>
  <c r="D71" i="8"/>
  <c r="C71" i="8"/>
  <c r="B71" i="8"/>
  <c r="A71" i="8"/>
  <c r="D70" i="8"/>
  <c r="C70" i="8"/>
  <c r="B70" i="8"/>
  <c r="A70" i="8"/>
  <c r="D69" i="8"/>
  <c r="C69" i="8"/>
  <c r="B69" i="8"/>
  <c r="A69" i="8"/>
  <c r="D68" i="8"/>
  <c r="C68" i="8"/>
  <c r="B68" i="8"/>
  <c r="A68" i="8"/>
  <c r="D67" i="8"/>
  <c r="C67" i="8"/>
  <c r="B67" i="8"/>
  <c r="A67" i="8"/>
  <c r="D66" i="8"/>
  <c r="C66" i="8"/>
  <c r="B66" i="8"/>
  <c r="A66" i="8"/>
  <c r="D65" i="8"/>
  <c r="C65" i="8"/>
  <c r="B65" i="8"/>
  <c r="A65" i="8"/>
  <c r="D64" i="8"/>
  <c r="C64" i="8"/>
  <c r="B64" i="8"/>
  <c r="A64" i="8"/>
  <c r="D63" i="8"/>
  <c r="C63" i="8"/>
  <c r="B63" i="8"/>
  <c r="A63" i="8"/>
  <c r="D62" i="8"/>
  <c r="C62" i="8"/>
  <c r="B62" i="8"/>
  <c r="A62" i="8"/>
  <c r="D61" i="8"/>
  <c r="C61" i="8"/>
  <c r="B61" i="8"/>
  <c r="A61" i="8"/>
  <c r="D60" i="8"/>
  <c r="C60" i="8"/>
  <c r="B60" i="8"/>
  <c r="A60" i="8"/>
  <c r="D59" i="8"/>
  <c r="C59" i="8"/>
  <c r="B59" i="8"/>
  <c r="A59" i="8"/>
  <c r="D58" i="8"/>
  <c r="C58" i="8"/>
  <c r="B58" i="8"/>
  <c r="A58" i="8"/>
  <c r="D57" i="8"/>
  <c r="C57" i="8"/>
  <c r="B57" i="8"/>
  <c r="A57" i="8"/>
  <c r="D56" i="8"/>
  <c r="C56" i="8"/>
  <c r="B56" i="8"/>
  <c r="A56" i="8"/>
  <c r="D55" i="8"/>
  <c r="C55" i="8"/>
  <c r="B55" i="8"/>
  <c r="A55" i="8"/>
  <c r="D54" i="8"/>
  <c r="C54" i="8"/>
  <c r="B54" i="8"/>
  <c r="A54" i="8"/>
  <c r="D53" i="8"/>
  <c r="C53" i="8"/>
  <c r="B53" i="8"/>
  <c r="A53" i="8"/>
  <c r="D52" i="8"/>
  <c r="C52" i="8"/>
  <c r="B52" i="8"/>
  <c r="A52" i="8"/>
  <c r="D51" i="8"/>
  <c r="C51" i="8"/>
  <c r="B51" i="8"/>
  <c r="A51" i="8"/>
  <c r="D50" i="8"/>
  <c r="C50" i="8"/>
  <c r="B50" i="8"/>
  <c r="A50" i="8"/>
  <c r="D49" i="8"/>
  <c r="C49" i="8"/>
  <c r="B49" i="8"/>
  <c r="A49" i="8"/>
  <c r="D48" i="8"/>
  <c r="C48" i="8"/>
  <c r="B48" i="8"/>
  <c r="A48" i="8"/>
  <c r="D47" i="8"/>
  <c r="C47" i="8"/>
  <c r="B47" i="8"/>
  <c r="A47" i="8"/>
  <c r="D46" i="8"/>
  <c r="C46" i="8"/>
  <c r="B46" i="8"/>
  <c r="A46" i="8"/>
  <c r="D45" i="8"/>
  <c r="C45" i="8"/>
  <c r="B45" i="8"/>
  <c r="A45" i="8"/>
  <c r="D44" i="8"/>
  <c r="C44" i="8"/>
  <c r="B44" i="8"/>
  <c r="A44" i="8"/>
  <c r="D43" i="8"/>
  <c r="C43" i="8"/>
  <c r="B43" i="8"/>
  <c r="A43" i="8"/>
  <c r="D42" i="8"/>
  <c r="C42" i="8"/>
  <c r="B42" i="8"/>
  <c r="A42" i="8"/>
  <c r="D41" i="8"/>
  <c r="C41" i="8"/>
  <c r="B41" i="8"/>
  <c r="A41" i="8"/>
  <c r="D40" i="8"/>
  <c r="C40" i="8"/>
  <c r="B40" i="8"/>
  <c r="A40" i="8"/>
  <c r="D39" i="8"/>
  <c r="C39" i="8"/>
  <c r="B39" i="8"/>
  <c r="A39" i="8"/>
  <c r="D38" i="8"/>
  <c r="C38" i="8"/>
  <c r="B38" i="8"/>
  <c r="A38" i="8"/>
  <c r="D37" i="8"/>
  <c r="C37" i="8"/>
  <c r="B37" i="8"/>
  <c r="A37" i="8"/>
  <c r="D36" i="8"/>
  <c r="C36" i="8"/>
  <c r="B36" i="8"/>
  <c r="A36" i="8"/>
  <c r="D35" i="8"/>
  <c r="C35" i="8"/>
  <c r="B35" i="8"/>
  <c r="A35" i="8"/>
  <c r="D34" i="8"/>
  <c r="C34" i="8"/>
  <c r="B34" i="8"/>
  <c r="A34" i="8"/>
  <c r="D33" i="8"/>
  <c r="C33" i="8"/>
  <c r="B33" i="8"/>
  <c r="A33" i="8"/>
  <c r="D32" i="8"/>
  <c r="C32" i="8"/>
  <c r="B32" i="8"/>
  <c r="A32" i="8"/>
  <c r="D31" i="8"/>
  <c r="C31" i="8"/>
  <c r="B31" i="8"/>
  <c r="A31" i="8"/>
  <c r="D30" i="8"/>
  <c r="C30" i="8"/>
  <c r="B30" i="8"/>
  <c r="A30" i="8"/>
  <c r="D29" i="8"/>
  <c r="C29" i="8"/>
  <c r="B29" i="8"/>
  <c r="A29" i="8"/>
  <c r="D28" i="8"/>
  <c r="C28" i="8"/>
  <c r="B28" i="8"/>
  <c r="A28" i="8"/>
  <c r="D27" i="8"/>
  <c r="C27" i="8"/>
  <c r="B27" i="8"/>
  <c r="A27" i="8"/>
  <c r="D26" i="8"/>
  <c r="C26" i="8"/>
  <c r="B26" i="8"/>
  <c r="A26" i="8"/>
  <c r="D25" i="8"/>
  <c r="C25" i="8"/>
  <c r="B25" i="8"/>
  <c r="A25" i="8"/>
  <c r="D24" i="8"/>
  <c r="C24" i="8"/>
  <c r="B24" i="8"/>
  <c r="A24" i="8"/>
  <c r="D23" i="8"/>
  <c r="C23" i="8"/>
  <c r="B23" i="8"/>
  <c r="A23" i="8"/>
  <c r="D22" i="8"/>
  <c r="C22" i="8"/>
  <c r="B22" i="8"/>
  <c r="A22" i="8"/>
  <c r="D21" i="8"/>
  <c r="C21" i="8"/>
  <c r="B21" i="8"/>
  <c r="A21" i="8"/>
  <c r="D20" i="8"/>
  <c r="C20" i="8"/>
  <c r="B20" i="8"/>
  <c r="A20" i="8"/>
  <c r="D19" i="8"/>
  <c r="C19" i="8"/>
  <c r="B19" i="8"/>
  <c r="A19" i="8"/>
  <c r="D18" i="8"/>
  <c r="C18" i="8"/>
  <c r="B18" i="8"/>
  <c r="A18" i="8"/>
  <c r="D17" i="8"/>
  <c r="C17" i="8"/>
  <c r="B17" i="8"/>
  <c r="A17" i="8"/>
  <c r="D16" i="8"/>
  <c r="C16" i="8"/>
  <c r="B16" i="8"/>
  <c r="A16" i="8"/>
  <c r="D15" i="8"/>
  <c r="C15" i="8"/>
  <c r="B15" i="8"/>
  <c r="A15" i="8"/>
  <c r="D14" i="8"/>
  <c r="C14" i="8"/>
  <c r="B14" i="8"/>
  <c r="A14" i="8"/>
  <c r="D13" i="8"/>
  <c r="C13" i="8"/>
  <c r="B13" i="8"/>
  <c r="A13" i="8"/>
  <c r="D12" i="8"/>
  <c r="C12" i="8"/>
  <c r="B12" i="8"/>
  <c r="A12" i="8"/>
  <c r="D11" i="8"/>
  <c r="C11" i="8"/>
  <c r="B11" i="8"/>
  <c r="A11" i="8"/>
  <c r="D10" i="8"/>
  <c r="C10" i="8"/>
  <c r="B10" i="8"/>
  <c r="A10" i="8"/>
  <c r="D9" i="8"/>
  <c r="C9" i="8"/>
  <c r="B9" i="8"/>
  <c r="A9" i="8"/>
  <c r="D8" i="8"/>
  <c r="C8" i="8"/>
  <c r="B8" i="8"/>
  <c r="A8" i="8"/>
  <c r="D7" i="8"/>
  <c r="C7" i="8"/>
  <c r="B7" i="8"/>
  <c r="A7" i="8"/>
  <c r="D6" i="8"/>
  <c r="C6" i="8"/>
  <c r="B6" i="8"/>
  <c r="A6" i="8"/>
  <c r="D5" i="8"/>
  <c r="C5" i="8"/>
  <c r="B5" i="8"/>
  <c r="A5" i="8"/>
  <c r="D4" i="8"/>
  <c r="C4" i="8"/>
  <c r="B4" i="8"/>
  <c r="A4" i="8"/>
  <c r="D2" i="8"/>
  <c r="D140" i="7"/>
  <c r="C140" i="7"/>
  <c r="B140" i="7"/>
  <c r="A140" i="7"/>
  <c r="D139" i="7"/>
  <c r="C139" i="7"/>
  <c r="B139" i="7"/>
  <c r="A139" i="7"/>
  <c r="D138" i="7"/>
  <c r="C138" i="7"/>
  <c r="B138" i="7"/>
  <c r="A138" i="7"/>
  <c r="D137" i="7"/>
  <c r="C137" i="7"/>
  <c r="B137" i="7"/>
  <c r="A137" i="7"/>
  <c r="D136" i="7"/>
  <c r="C136" i="7"/>
  <c r="B136" i="7"/>
  <c r="A136" i="7"/>
  <c r="D135" i="7"/>
  <c r="C135" i="7"/>
  <c r="B135" i="7"/>
  <c r="A135" i="7"/>
  <c r="D134" i="7"/>
  <c r="C134" i="7"/>
  <c r="B134" i="7"/>
  <c r="A134" i="7"/>
  <c r="D133" i="7"/>
  <c r="C133" i="7"/>
  <c r="B133" i="7"/>
  <c r="A133" i="7"/>
  <c r="D132" i="7"/>
  <c r="C132" i="7"/>
  <c r="B132" i="7"/>
  <c r="A132" i="7"/>
  <c r="D131" i="7"/>
  <c r="C131" i="7"/>
  <c r="B131" i="7"/>
  <c r="A131" i="7"/>
  <c r="D130" i="7"/>
  <c r="C130" i="7"/>
  <c r="B130" i="7"/>
  <c r="A130" i="7"/>
  <c r="D129" i="7"/>
  <c r="C129" i="7"/>
  <c r="B129" i="7"/>
  <c r="A129" i="7"/>
  <c r="D128" i="7"/>
  <c r="C128" i="7"/>
  <c r="B128" i="7"/>
  <c r="A128" i="7"/>
  <c r="D127" i="7"/>
  <c r="C127" i="7"/>
  <c r="B127" i="7"/>
  <c r="A127" i="7"/>
  <c r="D126" i="7"/>
  <c r="C126" i="7"/>
  <c r="B126" i="7"/>
  <c r="A126" i="7"/>
  <c r="D125" i="7"/>
  <c r="C125" i="7"/>
  <c r="B125" i="7"/>
  <c r="A125" i="7"/>
  <c r="D124" i="7"/>
  <c r="C124" i="7"/>
  <c r="B124" i="7"/>
  <c r="A124" i="7"/>
  <c r="D123" i="7"/>
  <c r="C123" i="7"/>
  <c r="B123" i="7"/>
  <c r="A123" i="7"/>
  <c r="D122" i="7"/>
  <c r="C122" i="7"/>
  <c r="B122" i="7"/>
  <c r="A122" i="7"/>
  <c r="D121" i="7"/>
  <c r="C121" i="7"/>
  <c r="B121" i="7"/>
  <c r="A121" i="7"/>
  <c r="D120" i="7"/>
  <c r="C120" i="7"/>
  <c r="B120" i="7"/>
  <c r="A120" i="7"/>
  <c r="D119" i="7"/>
  <c r="C119" i="7"/>
  <c r="B119" i="7"/>
  <c r="A119" i="7"/>
  <c r="D118" i="7"/>
  <c r="C118" i="7"/>
  <c r="B118" i="7"/>
  <c r="A118" i="7"/>
  <c r="D117" i="7"/>
  <c r="C117" i="7"/>
  <c r="B117" i="7"/>
  <c r="A117" i="7"/>
  <c r="D116" i="7"/>
  <c r="C116" i="7"/>
  <c r="B116" i="7"/>
  <c r="A116" i="7"/>
  <c r="D115" i="7"/>
  <c r="C115" i="7"/>
  <c r="B115" i="7"/>
  <c r="A115" i="7"/>
  <c r="D114" i="7"/>
  <c r="C114" i="7"/>
  <c r="B114" i="7"/>
  <c r="A114" i="7"/>
  <c r="D113" i="7"/>
  <c r="C113" i="7"/>
  <c r="B113" i="7"/>
  <c r="A113" i="7"/>
  <c r="D112" i="7"/>
  <c r="C112" i="7"/>
  <c r="B112" i="7"/>
  <c r="A112" i="7"/>
  <c r="D111" i="7"/>
  <c r="C111" i="7"/>
  <c r="B111" i="7"/>
  <c r="A111" i="7"/>
  <c r="D110" i="7"/>
  <c r="C110" i="7"/>
  <c r="B110" i="7"/>
  <c r="A110" i="7"/>
  <c r="D109" i="7"/>
  <c r="C109" i="7"/>
  <c r="B109" i="7"/>
  <c r="A109" i="7"/>
  <c r="D108" i="7"/>
  <c r="C108" i="7"/>
  <c r="B108" i="7"/>
  <c r="A108" i="7"/>
  <c r="D107" i="7"/>
  <c r="C107" i="7"/>
  <c r="B107" i="7"/>
  <c r="A107" i="7"/>
  <c r="D106" i="7"/>
  <c r="C106" i="7"/>
  <c r="B106" i="7"/>
  <c r="A106" i="7"/>
  <c r="D105" i="7"/>
  <c r="C105" i="7"/>
  <c r="B105" i="7"/>
  <c r="A105" i="7"/>
  <c r="D104" i="7"/>
  <c r="C104" i="7"/>
  <c r="B104" i="7"/>
  <c r="A104" i="7"/>
  <c r="D103" i="7"/>
  <c r="C103" i="7"/>
  <c r="B103" i="7"/>
  <c r="A103" i="7"/>
  <c r="D102" i="7"/>
  <c r="C102" i="7"/>
  <c r="B102" i="7"/>
  <c r="A102" i="7"/>
  <c r="D101" i="7"/>
  <c r="C101" i="7"/>
  <c r="B101" i="7"/>
  <c r="A101" i="7"/>
  <c r="D100" i="7"/>
  <c r="C100" i="7"/>
  <c r="B100" i="7"/>
  <c r="A100" i="7"/>
  <c r="D99" i="7"/>
  <c r="C99" i="7"/>
  <c r="B99" i="7"/>
  <c r="A99" i="7"/>
  <c r="D98" i="7"/>
  <c r="C98" i="7"/>
  <c r="B98" i="7"/>
  <c r="A98" i="7"/>
  <c r="D97" i="7"/>
  <c r="C97" i="7"/>
  <c r="B97" i="7"/>
  <c r="A97" i="7"/>
  <c r="D96" i="7"/>
  <c r="C96" i="7"/>
  <c r="B96" i="7"/>
  <c r="A96" i="7"/>
  <c r="D95" i="7"/>
  <c r="C95" i="7"/>
  <c r="B95" i="7"/>
  <c r="A95" i="7"/>
  <c r="D94" i="7"/>
  <c r="C94" i="7"/>
  <c r="B94" i="7"/>
  <c r="A94" i="7"/>
  <c r="D93" i="7"/>
  <c r="C93" i="7"/>
  <c r="B93" i="7"/>
  <c r="A93" i="7"/>
  <c r="D92" i="7"/>
  <c r="C92" i="7"/>
  <c r="B92" i="7"/>
  <c r="A92" i="7"/>
  <c r="D91" i="7"/>
  <c r="C91" i="7"/>
  <c r="B91" i="7"/>
  <c r="A91" i="7"/>
  <c r="D90" i="7"/>
  <c r="C90" i="7"/>
  <c r="B90" i="7"/>
  <c r="A90" i="7"/>
  <c r="D89" i="7"/>
  <c r="C89" i="7"/>
  <c r="B89" i="7"/>
  <c r="A89" i="7"/>
  <c r="D88" i="7"/>
  <c r="C88" i="7"/>
  <c r="B88" i="7"/>
  <c r="A88" i="7"/>
  <c r="D87" i="7"/>
  <c r="C87" i="7"/>
  <c r="B87" i="7"/>
  <c r="A87" i="7"/>
  <c r="D86" i="7"/>
  <c r="C86" i="7"/>
  <c r="B86" i="7"/>
  <c r="A86" i="7"/>
  <c r="D85" i="7"/>
  <c r="C85" i="7"/>
  <c r="B85" i="7"/>
  <c r="A85" i="7"/>
  <c r="D84" i="7"/>
  <c r="C84" i="7"/>
  <c r="B84" i="7"/>
  <c r="A84" i="7"/>
  <c r="D83" i="7"/>
  <c r="C83" i="7"/>
  <c r="B83" i="7"/>
  <c r="A83" i="7"/>
  <c r="D82" i="7"/>
  <c r="C82" i="7"/>
  <c r="B82" i="7"/>
  <c r="A82" i="7"/>
  <c r="D81" i="7"/>
  <c r="C81" i="7"/>
  <c r="B81" i="7"/>
  <c r="A81" i="7"/>
  <c r="D80" i="7"/>
  <c r="C80" i="7"/>
  <c r="B80" i="7"/>
  <c r="A80" i="7"/>
  <c r="D79" i="7"/>
  <c r="C79" i="7"/>
  <c r="B79" i="7"/>
  <c r="A79" i="7"/>
  <c r="D78" i="7"/>
  <c r="C78" i="7"/>
  <c r="B78" i="7"/>
  <c r="A78" i="7"/>
  <c r="D77" i="7"/>
  <c r="C77" i="7"/>
  <c r="B77" i="7"/>
  <c r="A77" i="7"/>
  <c r="D76" i="7"/>
  <c r="C76" i="7"/>
  <c r="B76" i="7"/>
  <c r="A76" i="7"/>
  <c r="D75" i="7"/>
  <c r="C75" i="7"/>
  <c r="B75" i="7"/>
  <c r="A75" i="7"/>
  <c r="D74" i="7"/>
  <c r="C74" i="7"/>
  <c r="B74" i="7"/>
  <c r="A74" i="7"/>
  <c r="D73" i="7"/>
  <c r="C73" i="7"/>
  <c r="B73" i="7"/>
  <c r="A73" i="7"/>
  <c r="D72" i="7"/>
  <c r="C72" i="7"/>
  <c r="B72" i="7"/>
  <c r="A72" i="7"/>
  <c r="D71" i="7"/>
  <c r="C71" i="7"/>
  <c r="B71" i="7"/>
  <c r="A71" i="7"/>
  <c r="D70" i="7"/>
  <c r="C70" i="7"/>
  <c r="B70" i="7"/>
  <c r="A70" i="7"/>
  <c r="D69" i="7"/>
  <c r="C69" i="7"/>
  <c r="B69" i="7"/>
  <c r="A69" i="7"/>
  <c r="D68" i="7"/>
  <c r="C68" i="7"/>
  <c r="B68" i="7"/>
  <c r="A68" i="7"/>
  <c r="D67" i="7"/>
  <c r="C67" i="7"/>
  <c r="B67" i="7"/>
  <c r="A67" i="7"/>
  <c r="D66" i="7"/>
  <c r="C66" i="7"/>
  <c r="B66" i="7"/>
  <c r="A66" i="7"/>
  <c r="D65" i="7"/>
  <c r="C65" i="7"/>
  <c r="B65" i="7"/>
  <c r="A65" i="7"/>
  <c r="D64" i="7"/>
  <c r="C64" i="7"/>
  <c r="B64" i="7"/>
  <c r="A64" i="7"/>
  <c r="D63" i="7"/>
  <c r="C63" i="7"/>
  <c r="B63" i="7"/>
  <c r="A63" i="7"/>
  <c r="D62" i="7"/>
  <c r="C62" i="7"/>
  <c r="B62" i="7"/>
  <c r="A62" i="7"/>
  <c r="D61" i="7"/>
  <c r="C61" i="7"/>
  <c r="B61" i="7"/>
  <c r="A61" i="7"/>
  <c r="D60" i="7"/>
  <c r="C60" i="7"/>
  <c r="B60" i="7"/>
  <c r="A60" i="7"/>
  <c r="D59" i="7"/>
  <c r="C59" i="7"/>
  <c r="B59" i="7"/>
  <c r="A59" i="7"/>
  <c r="D58" i="7"/>
  <c r="C58" i="7"/>
  <c r="B58" i="7"/>
  <c r="A58" i="7"/>
  <c r="D57" i="7"/>
  <c r="C57" i="7"/>
  <c r="B57" i="7"/>
  <c r="A57" i="7"/>
  <c r="D56" i="7"/>
  <c r="C56" i="7"/>
  <c r="B56" i="7"/>
  <c r="A56" i="7"/>
  <c r="D55" i="7"/>
  <c r="C55" i="7"/>
  <c r="B55" i="7"/>
  <c r="A55" i="7"/>
  <c r="D54" i="7"/>
  <c r="C54" i="7"/>
  <c r="B54" i="7"/>
  <c r="A54" i="7"/>
  <c r="D53" i="7"/>
  <c r="C53" i="7"/>
  <c r="B53" i="7"/>
  <c r="A53" i="7"/>
  <c r="D52" i="7"/>
  <c r="C52" i="7"/>
  <c r="B52" i="7"/>
  <c r="A52" i="7"/>
  <c r="D51" i="7"/>
  <c r="C51" i="7"/>
  <c r="B51" i="7"/>
  <c r="A51" i="7"/>
  <c r="D50" i="7"/>
  <c r="C50" i="7"/>
  <c r="B50" i="7"/>
  <c r="A50" i="7"/>
  <c r="D49" i="7"/>
  <c r="C49" i="7"/>
  <c r="B49" i="7"/>
  <c r="A49" i="7"/>
  <c r="D48" i="7"/>
  <c r="C48" i="7"/>
  <c r="B48" i="7"/>
  <c r="A48" i="7"/>
  <c r="D47" i="7"/>
  <c r="C47" i="7"/>
  <c r="B47" i="7"/>
  <c r="A47" i="7"/>
  <c r="D46" i="7"/>
  <c r="C46" i="7"/>
  <c r="B46" i="7"/>
  <c r="A46" i="7"/>
  <c r="D45" i="7"/>
  <c r="C45" i="7"/>
  <c r="B45" i="7"/>
  <c r="A45" i="7"/>
  <c r="D44" i="7"/>
  <c r="C44" i="7"/>
  <c r="B44" i="7"/>
  <c r="A44" i="7"/>
  <c r="D43" i="7"/>
  <c r="C43" i="7"/>
  <c r="B43" i="7"/>
  <c r="A43" i="7"/>
  <c r="D42" i="7"/>
  <c r="C42" i="7"/>
  <c r="B42" i="7"/>
  <c r="A42" i="7"/>
  <c r="D41" i="7"/>
  <c r="C41" i="7"/>
  <c r="B41" i="7"/>
  <c r="A41" i="7"/>
  <c r="D40" i="7"/>
  <c r="C40" i="7"/>
  <c r="B40" i="7"/>
  <c r="A40" i="7"/>
  <c r="D39" i="7"/>
  <c r="C39" i="7"/>
  <c r="B39" i="7"/>
  <c r="A39" i="7"/>
  <c r="D38" i="7"/>
  <c r="C38" i="7"/>
  <c r="B38" i="7"/>
  <c r="A38" i="7"/>
  <c r="D37" i="7"/>
  <c r="C37" i="7"/>
  <c r="B37" i="7"/>
  <c r="A37" i="7"/>
  <c r="D36" i="7"/>
  <c r="C36" i="7"/>
  <c r="B36" i="7"/>
  <c r="A36" i="7"/>
  <c r="D35" i="7"/>
  <c r="C35" i="7"/>
  <c r="B35" i="7"/>
  <c r="A35" i="7"/>
  <c r="D34" i="7"/>
  <c r="C34" i="7"/>
  <c r="B34" i="7"/>
  <c r="A34" i="7"/>
  <c r="D33" i="7"/>
  <c r="C33" i="7"/>
  <c r="B33" i="7"/>
  <c r="A33" i="7"/>
  <c r="D32" i="7"/>
  <c r="C32" i="7"/>
  <c r="B32" i="7"/>
  <c r="A32" i="7"/>
  <c r="D31" i="7"/>
  <c r="C31" i="7"/>
  <c r="B31" i="7"/>
  <c r="A31" i="7"/>
  <c r="D30" i="7"/>
  <c r="C30" i="7"/>
  <c r="B30" i="7"/>
  <c r="A30" i="7"/>
  <c r="D29" i="7"/>
  <c r="C29" i="7"/>
  <c r="B29" i="7"/>
  <c r="A29" i="7"/>
  <c r="D28" i="7"/>
  <c r="C28" i="7"/>
  <c r="B28" i="7"/>
  <c r="A28" i="7"/>
  <c r="D27" i="7"/>
  <c r="C27" i="7"/>
  <c r="B27" i="7"/>
  <c r="A27" i="7"/>
  <c r="D26" i="7"/>
  <c r="C26" i="7"/>
  <c r="B26" i="7"/>
  <c r="A26" i="7"/>
  <c r="D25" i="7"/>
  <c r="C25" i="7"/>
  <c r="B25" i="7"/>
  <c r="A25" i="7"/>
  <c r="D24" i="7"/>
  <c r="C24" i="7"/>
  <c r="B24" i="7"/>
  <c r="A24" i="7"/>
  <c r="D23" i="7"/>
  <c r="C23" i="7"/>
  <c r="B23" i="7"/>
  <c r="A23" i="7"/>
  <c r="D22" i="7"/>
  <c r="C22" i="7"/>
  <c r="B22" i="7"/>
  <c r="A22" i="7"/>
  <c r="D21" i="7"/>
  <c r="C21" i="7"/>
  <c r="B21" i="7"/>
  <c r="A21" i="7"/>
  <c r="D20" i="7"/>
  <c r="C20" i="7"/>
  <c r="B20" i="7"/>
  <c r="A20" i="7"/>
  <c r="D19" i="7"/>
  <c r="C19" i="7"/>
  <c r="B19" i="7"/>
  <c r="A19" i="7"/>
  <c r="D18" i="7"/>
  <c r="C18" i="7"/>
  <c r="B18" i="7"/>
  <c r="A18" i="7"/>
  <c r="D17" i="7"/>
  <c r="C17" i="7"/>
  <c r="B17" i="7"/>
  <c r="A17" i="7"/>
  <c r="D16" i="7"/>
  <c r="C16" i="7"/>
  <c r="B16" i="7"/>
  <c r="A16" i="7"/>
  <c r="D15" i="7"/>
  <c r="C15" i="7"/>
  <c r="B15" i="7"/>
  <c r="A15" i="7"/>
  <c r="D14" i="7"/>
  <c r="C14" i="7"/>
  <c r="B14" i="7"/>
  <c r="A14" i="7"/>
  <c r="D13" i="7"/>
  <c r="C13" i="7"/>
  <c r="B13" i="7"/>
  <c r="A13" i="7"/>
  <c r="D12" i="7"/>
  <c r="C12" i="7"/>
  <c r="B12" i="7"/>
  <c r="A12" i="7"/>
  <c r="D11" i="7"/>
  <c r="C11" i="7"/>
  <c r="B11" i="7"/>
  <c r="A11" i="7"/>
  <c r="D10" i="7"/>
  <c r="C10" i="7"/>
  <c r="B10" i="7"/>
  <c r="A10" i="7"/>
  <c r="D9" i="7"/>
  <c r="C9" i="7"/>
  <c r="B9" i="7"/>
  <c r="A9" i="7"/>
  <c r="D8" i="7"/>
  <c r="C8" i="7"/>
  <c r="B8" i="7"/>
  <c r="A8" i="7"/>
  <c r="D7" i="7"/>
  <c r="C7" i="7"/>
  <c r="B7" i="7"/>
  <c r="A7" i="7"/>
  <c r="D6" i="7"/>
  <c r="C6" i="7"/>
  <c r="B6" i="7"/>
  <c r="A6" i="7"/>
  <c r="D5" i="7"/>
  <c r="C5" i="7"/>
  <c r="B5" i="7"/>
  <c r="A5" i="7"/>
  <c r="D4" i="7"/>
  <c r="C4" i="7"/>
  <c r="B4" i="7"/>
  <c r="A4" i="7"/>
  <c r="D2" i="7"/>
  <c r="D140" i="6"/>
  <c r="C140" i="6"/>
  <c r="B140" i="6"/>
  <c r="A140" i="6"/>
  <c r="D139" i="6"/>
  <c r="C139" i="6"/>
  <c r="B139" i="6"/>
  <c r="A139" i="6"/>
  <c r="D138" i="6"/>
  <c r="C138" i="6"/>
  <c r="B138" i="6"/>
  <c r="A138" i="6"/>
  <c r="D137" i="6"/>
  <c r="C137" i="6"/>
  <c r="B137" i="6"/>
  <c r="A137" i="6"/>
  <c r="D136" i="6"/>
  <c r="C136" i="6"/>
  <c r="B136" i="6"/>
  <c r="A136" i="6"/>
  <c r="D135" i="6"/>
  <c r="C135" i="6"/>
  <c r="B135" i="6"/>
  <c r="A135" i="6"/>
  <c r="D134" i="6"/>
  <c r="C134" i="6"/>
  <c r="B134" i="6"/>
  <c r="A134" i="6"/>
  <c r="D133" i="6"/>
  <c r="C133" i="6"/>
  <c r="B133" i="6"/>
  <c r="A133" i="6"/>
  <c r="D132" i="6"/>
  <c r="C132" i="6"/>
  <c r="B132" i="6"/>
  <c r="A132" i="6"/>
  <c r="D131" i="6"/>
  <c r="C131" i="6"/>
  <c r="B131" i="6"/>
  <c r="A131" i="6"/>
  <c r="D130" i="6"/>
  <c r="C130" i="6"/>
  <c r="B130" i="6"/>
  <c r="A130" i="6"/>
  <c r="D129" i="6"/>
  <c r="C129" i="6"/>
  <c r="B129" i="6"/>
  <c r="A129" i="6"/>
  <c r="D128" i="6"/>
  <c r="C128" i="6"/>
  <c r="B128" i="6"/>
  <c r="A128" i="6"/>
  <c r="D127" i="6"/>
  <c r="C127" i="6"/>
  <c r="B127" i="6"/>
  <c r="A127" i="6"/>
  <c r="D126" i="6"/>
  <c r="C126" i="6"/>
  <c r="B126" i="6"/>
  <c r="A126" i="6"/>
  <c r="D125" i="6"/>
  <c r="C125" i="6"/>
  <c r="B125" i="6"/>
  <c r="A125" i="6"/>
  <c r="D124" i="6"/>
  <c r="C124" i="6"/>
  <c r="B124" i="6"/>
  <c r="A124" i="6"/>
  <c r="D123" i="6"/>
  <c r="C123" i="6"/>
  <c r="B123" i="6"/>
  <c r="A123" i="6"/>
  <c r="D122" i="6"/>
  <c r="C122" i="6"/>
  <c r="B122" i="6"/>
  <c r="A122" i="6"/>
  <c r="D121" i="6"/>
  <c r="C121" i="6"/>
  <c r="B121" i="6"/>
  <c r="A121" i="6"/>
  <c r="D120" i="6"/>
  <c r="C120" i="6"/>
  <c r="B120" i="6"/>
  <c r="A120" i="6"/>
  <c r="D119" i="6"/>
  <c r="C119" i="6"/>
  <c r="B119" i="6"/>
  <c r="A119" i="6"/>
  <c r="D118" i="6"/>
  <c r="C118" i="6"/>
  <c r="B118" i="6"/>
  <c r="A118" i="6"/>
  <c r="D117" i="6"/>
  <c r="C117" i="6"/>
  <c r="B117" i="6"/>
  <c r="A117" i="6"/>
  <c r="D116" i="6"/>
  <c r="C116" i="6"/>
  <c r="B116" i="6"/>
  <c r="A116" i="6"/>
  <c r="D115" i="6"/>
  <c r="C115" i="6"/>
  <c r="B115" i="6"/>
  <c r="A115" i="6"/>
  <c r="D114" i="6"/>
  <c r="C114" i="6"/>
  <c r="B114" i="6"/>
  <c r="A114" i="6"/>
  <c r="D113" i="6"/>
  <c r="C113" i="6"/>
  <c r="B113" i="6"/>
  <c r="A113" i="6"/>
  <c r="D112" i="6"/>
  <c r="C112" i="6"/>
  <c r="B112" i="6"/>
  <c r="A112" i="6"/>
  <c r="D111" i="6"/>
  <c r="C111" i="6"/>
  <c r="B111" i="6"/>
  <c r="A111" i="6"/>
  <c r="D110" i="6"/>
  <c r="C110" i="6"/>
  <c r="B110" i="6"/>
  <c r="A110" i="6"/>
  <c r="D109" i="6"/>
  <c r="C109" i="6"/>
  <c r="B109" i="6"/>
  <c r="A109" i="6"/>
  <c r="D108" i="6"/>
  <c r="C108" i="6"/>
  <c r="B108" i="6"/>
  <c r="A108" i="6"/>
  <c r="D107" i="6"/>
  <c r="C107" i="6"/>
  <c r="B107" i="6"/>
  <c r="A107" i="6"/>
  <c r="D106" i="6"/>
  <c r="C106" i="6"/>
  <c r="B106" i="6"/>
  <c r="A106" i="6"/>
  <c r="D105" i="6"/>
  <c r="C105" i="6"/>
  <c r="B105" i="6"/>
  <c r="A105" i="6"/>
  <c r="D104" i="6"/>
  <c r="C104" i="6"/>
  <c r="B104" i="6"/>
  <c r="A104" i="6"/>
  <c r="D103" i="6"/>
  <c r="C103" i="6"/>
  <c r="B103" i="6"/>
  <c r="A103" i="6"/>
  <c r="D102" i="6"/>
  <c r="C102" i="6"/>
  <c r="B102" i="6"/>
  <c r="A102" i="6"/>
  <c r="D101" i="6"/>
  <c r="C101" i="6"/>
  <c r="B101" i="6"/>
  <c r="A101" i="6"/>
  <c r="D100" i="6"/>
  <c r="C100" i="6"/>
  <c r="B100" i="6"/>
  <c r="A100" i="6"/>
  <c r="D99" i="6"/>
  <c r="C99" i="6"/>
  <c r="B99" i="6"/>
  <c r="A99" i="6"/>
  <c r="D98" i="6"/>
  <c r="C98" i="6"/>
  <c r="B98" i="6"/>
  <c r="A98" i="6"/>
  <c r="D97" i="6"/>
  <c r="C97" i="6"/>
  <c r="B97" i="6"/>
  <c r="A97" i="6"/>
  <c r="D96" i="6"/>
  <c r="C96" i="6"/>
  <c r="B96" i="6"/>
  <c r="A96" i="6"/>
  <c r="D95" i="6"/>
  <c r="C95" i="6"/>
  <c r="B95" i="6"/>
  <c r="A95" i="6"/>
  <c r="D94" i="6"/>
  <c r="C94" i="6"/>
  <c r="B94" i="6"/>
  <c r="A94" i="6"/>
  <c r="D93" i="6"/>
  <c r="C93" i="6"/>
  <c r="B93" i="6"/>
  <c r="A93" i="6"/>
  <c r="D92" i="6"/>
  <c r="C92" i="6"/>
  <c r="B92" i="6"/>
  <c r="A92" i="6"/>
  <c r="D91" i="6"/>
  <c r="C91" i="6"/>
  <c r="B91" i="6"/>
  <c r="A91" i="6"/>
  <c r="D90" i="6"/>
  <c r="C90" i="6"/>
  <c r="B90" i="6"/>
  <c r="A90" i="6"/>
  <c r="D89" i="6"/>
  <c r="C89" i="6"/>
  <c r="B89" i="6"/>
  <c r="A89" i="6"/>
  <c r="D88" i="6"/>
  <c r="C88" i="6"/>
  <c r="B88" i="6"/>
  <c r="A88" i="6"/>
  <c r="D87" i="6"/>
  <c r="C87" i="6"/>
  <c r="B87" i="6"/>
  <c r="A87" i="6"/>
  <c r="D86" i="6"/>
  <c r="C86" i="6"/>
  <c r="B86" i="6"/>
  <c r="A86" i="6"/>
  <c r="D85" i="6"/>
  <c r="C85" i="6"/>
  <c r="B85" i="6"/>
  <c r="A85" i="6"/>
  <c r="D84" i="6"/>
  <c r="C84" i="6"/>
  <c r="B84" i="6"/>
  <c r="A84" i="6"/>
  <c r="D83" i="6"/>
  <c r="C83" i="6"/>
  <c r="B83" i="6"/>
  <c r="A83" i="6"/>
  <c r="D82" i="6"/>
  <c r="C82" i="6"/>
  <c r="B82" i="6"/>
  <c r="A82" i="6"/>
  <c r="D81" i="6"/>
  <c r="C81" i="6"/>
  <c r="B81" i="6"/>
  <c r="A81" i="6"/>
  <c r="D80" i="6"/>
  <c r="C80" i="6"/>
  <c r="B80" i="6"/>
  <c r="A80" i="6"/>
  <c r="D79" i="6"/>
  <c r="C79" i="6"/>
  <c r="B79" i="6"/>
  <c r="A79" i="6"/>
  <c r="D78" i="6"/>
  <c r="C78" i="6"/>
  <c r="B78" i="6"/>
  <c r="A78" i="6"/>
  <c r="D77" i="6"/>
  <c r="C77" i="6"/>
  <c r="B77" i="6"/>
  <c r="A77" i="6"/>
  <c r="D76" i="6"/>
  <c r="C76" i="6"/>
  <c r="B76" i="6"/>
  <c r="A76" i="6"/>
  <c r="D75" i="6"/>
  <c r="C75" i="6"/>
  <c r="B75" i="6"/>
  <c r="A75" i="6"/>
  <c r="D74" i="6"/>
  <c r="C74" i="6"/>
  <c r="B74" i="6"/>
  <c r="A74" i="6"/>
  <c r="D73" i="6"/>
  <c r="C73" i="6"/>
  <c r="B73" i="6"/>
  <c r="A73" i="6"/>
  <c r="D72" i="6"/>
  <c r="C72" i="6"/>
  <c r="B72" i="6"/>
  <c r="A72" i="6"/>
  <c r="D71" i="6"/>
  <c r="C71" i="6"/>
  <c r="B71" i="6"/>
  <c r="A71" i="6"/>
  <c r="D70" i="6"/>
  <c r="C70" i="6"/>
  <c r="B70" i="6"/>
  <c r="A70" i="6"/>
  <c r="D69" i="6"/>
  <c r="C69" i="6"/>
  <c r="B69" i="6"/>
  <c r="A69" i="6"/>
  <c r="D68" i="6"/>
  <c r="C68" i="6"/>
  <c r="B68" i="6"/>
  <c r="A68" i="6"/>
  <c r="D67" i="6"/>
  <c r="C67" i="6"/>
  <c r="B67" i="6"/>
  <c r="A67" i="6"/>
  <c r="D66" i="6"/>
  <c r="C66" i="6"/>
  <c r="B66" i="6"/>
  <c r="A66" i="6"/>
  <c r="D65" i="6"/>
  <c r="C65" i="6"/>
  <c r="B65" i="6"/>
  <c r="A65" i="6"/>
  <c r="D64" i="6"/>
  <c r="C64" i="6"/>
  <c r="B64" i="6"/>
  <c r="A64" i="6"/>
  <c r="D63" i="6"/>
  <c r="C63" i="6"/>
  <c r="B63" i="6"/>
  <c r="A63" i="6"/>
  <c r="D62" i="6"/>
  <c r="C62" i="6"/>
  <c r="B62" i="6"/>
  <c r="A62" i="6"/>
  <c r="D61" i="6"/>
  <c r="C61" i="6"/>
  <c r="B61" i="6"/>
  <c r="A61" i="6"/>
  <c r="D60" i="6"/>
  <c r="C60" i="6"/>
  <c r="B60" i="6"/>
  <c r="A60" i="6"/>
  <c r="D59" i="6"/>
  <c r="C59" i="6"/>
  <c r="B59" i="6"/>
  <c r="A59" i="6"/>
  <c r="D58" i="6"/>
  <c r="C58" i="6"/>
  <c r="B58" i="6"/>
  <c r="A58" i="6"/>
  <c r="D57" i="6"/>
  <c r="C57" i="6"/>
  <c r="B57" i="6"/>
  <c r="A57" i="6"/>
  <c r="D56" i="6"/>
  <c r="C56" i="6"/>
  <c r="B56" i="6"/>
  <c r="A56" i="6"/>
  <c r="D55" i="6"/>
  <c r="C55" i="6"/>
  <c r="B55" i="6"/>
  <c r="A55" i="6"/>
  <c r="D54" i="6"/>
  <c r="C54" i="6"/>
  <c r="B54" i="6"/>
  <c r="A54" i="6"/>
  <c r="D53" i="6"/>
  <c r="C53" i="6"/>
  <c r="B53" i="6"/>
  <c r="A53" i="6"/>
  <c r="D52" i="6"/>
  <c r="C52" i="6"/>
  <c r="B52" i="6"/>
  <c r="A52" i="6"/>
  <c r="D51" i="6"/>
  <c r="C51" i="6"/>
  <c r="B51" i="6"/>
  <c r="A51" i="6"/>
  <c r="D50" i="6"/>
  <c r="C50" i="6"/>
  <c r="B50" i="6"/>
  <c r="A50" i="6"/>
  <c r="D49" i="6"/>
  <c r="C49" i="6"/>
  <c r="B49" i="6"/>
  <c r="A49" i="6"/>
  <c r="D48" i="6"/>
  <c r="C48" i="6"/>
  <c r="B48" i="6"/>
  <c r="A48" i="6"/>
  <c r="D47" i="6"/>
  <c r="C47" i="6"/>
  <c r="B47" i="6"/>
  <c r="A47" i="6"/>
  <c r="D46" i="6"/>
  <c r="C46" i="6"/>
  <c r="B46" i="6"/>
  <c r="A46" i="6"/>
  <c r="D45" i="6"/>
  <c r="C45" i="6"/>
  <c r="B45" i="6"/>
  <c r="A45" i="6"/>
  <c r="D44" i="6"/>
  <c r="C44" i="6"/>
  <c r="B44" i="6"/>
  <c r="A44" i="6"/>
  <c r="D43" i="6"/>
  <c r="C43" i="6"/>
  <c r="B43" i="6"/>
  <c r="A43" i="6"/>
  <c r="D42" i="6"/>
  <c r="C42" i="6"/>
  <c r="B42" i="6"/>
  <c r="A42" i="6"/>
  <c r="D41" i="6"/>
  <c r="C41" i="6"/>
  <c r="B41" i="6"/>
  <c r="A41" i="6"/>
  <c r="D40" i="6"/>
  <c r="C40" i="6"/>
  <c r="B40" i="6"/>
  <c r="A40" i="6"/>
  <c r="D39" i="6"/>
  <c r="C39" i="6"/>
  <c r="B39" i="6"/>
  <c r="A39" i="6"/>
  <c r="D38" i="6"/>
  <c r="C38" i="6"/>
  <c r="B38" i="6"/>
  <c r="A38" i="6"/>
  <c r="D37" i="6"/>
  <c r="C37" i="6"/>
  <c r="B37" i="6"/>
  <c r="A37" i="6"/>
  <c r="D36" i="6"/>
  <c r="C36" i="6"/>
  <c r="B36" i="6"/>
  <c r="A36" i="6"/>
  <c r="D35" i="6"/>
  <c r="C35" i="6"/>
  <c r="B35" i="6"/>
  <c r="A35" i="6"/>
  <c r="D34" i="6"/>
  <c r="C34" i="6"/>
  <c r="B34" i="6"/>
  <c r="A34" i="6"/>
  <c r="D33" i="6"/>
  <c r="C33" i="6"/>
  <c r="B33" i="6"/>
  <c r="A33" i="6"/>
  <c r="D32" i="6"/>
  <c r="C32" i="6"/>
  <c r="B32" i="6"/>
  <c r="A32" i="6"/>
  <c r="D31" i="6"/>
  <c r="C31" i="6"/>
  <c r="B31" i="6"/>
  <c r="A31" i="6"/>
  <c r="D30" i="6"/>
  <c r="C30" i="6"/>
  <c r="B30" i="6"/>
  <c r="A30" i="6"/>
  <c r="D29" i="6"/>
  <c r="C29" i="6"/>
  <c r="B29" i="6"/>
  <c r="A29" i="6"/>
  <c r="D28" i="6"/>
  <c r="C28" i="6"/>
  <c r="B28" i="6"/>
  <c r="A28" i="6"/>
  <c r="D27" i="6"/>
  <c r="C27" i="6"/>
  <c r="B27" i="6"/>
  <c r="A27" i="6"/>
  <c r="D26" i="6"/>
  <c r="C26" i="6"/>
  <c r="B26" i="6"/>
  <c r="A26" i="6"/>
  <c r="D25" i="6"/>
  <c r="C25" i="6"/>
  <c r="B25" i="6"/>
  <c r="A25" i="6"/>
  <c r="D24" i="6"/>
  <c r="C24" i="6"/>
  <c r="B24" i="6"/>
  <c r="A24" i="6"/>
  <c r="D23" i="6"/>
  <c r="C23" i="6"/>
  <c r="B23" i="6"/>
  <c r="A23" i="6"/>
  <c r="D22" i="6"/>
  <c r="C22" i="6"/>
  <c r="B22" i="6"/>
  <c r="A22" i="6"/>
  <c r="D21" i="6"/>
  <c r="C21" i="6"/>
  <c r="B21" i="6"/>
  <c r="A21" i="6"/>
  <c r="D20" i="6"/>
  <c r="C20" i="6"/>
  <c r="B20" i="6"/>
  <c r="A20" i="6"/>
  <c r="D19" i="6"/>
  <c r="C19" i="6"/>
  <c r="B19" i="6"/>
  <c r="A19" i="6"/>
  <c r="D18" i="6"/>
  <c r="C18" i="6"/>
  <c r="B18" i="6"/>
  <c r="A18" i="6"/>
  <c r="D17" i="6"/>
  <c r="C17" i="6"/>
  <c r="B17" i="6"/>
  <c r="A17" i="6"/>
  <c r="D16" i="6"/>
  <c r="C16" i="6"/>
  <c r="B16" i="6"/>
  <c r="A16" i="6"/>
  <c r="D15" i="6"/>
  <c r="C15" i="6"/>
  <c r="B15" i="6"/>
  <c r="A15" i="6"/>
  <c r="D14" i="6"/>
  <c r="C14" i="6"/>
  <c r="B14" i="6"/>
  <c r="A14" i="6"/>
  <c r="D13" i="6"/>
  <c r="C13" i="6"/>
  <c r="B13" i="6"/>
  <c r="A13" i="6"/>
  <c r="D12" i="6"/>
  <c r="C12" i="6"/>
  <c r="B12" i="6"/>
  <c r="A12" i="6"/>
  <c r="D11" i="6"/>
  <c r="C11" i="6"/>
  <c r="B11" i="6"/>
  <c r="A11" i="6"/>
  <c r="D10" i="6"/>
  <c r="C10" i="6"/>
  <c r="B10" i="6"/>
  <c r="A10" i="6"/>
  <c r="D9" i="6"/>
  <c r="C9" i="6"/>
  <c r="B9" i="6"/>
  <c r="A9" i="6"/>
  <c r="D8" i="6"/>
  <c r="C8" i="6"/>
  <c r="B8" i="6"/>
  <c r="A8" i="6"/>
  <c r="D7" i="6"/>
  <c r="C7" i="6"/>
  <c r="B7" i="6"/>
  <c r="A7" i="6"/>
  <c r="D6" i="6"/>
  <c r="C6" i="6"/>
  <c r="B6" i="6"/>
  <c r="A6" i="6"/>
  <c r="D5" i="6"/>
  <c r="C5" i="6"/>
  <c r="B5" i="6"/>
  <c r="A5" i="6"/>
  <c r="D4" i="6"/>
  <c r="C4" i="6"/>
  <c r="B4" i="6"/>
  <c r="A4" i="6"/>
  <c r="D2" i="6"/>
  <c r="A138" i="5"/>
  <c r="B138" i="5"/>
  <c r="C138" i="5"/>
  <c r="D138" i="5"/>
  <c r="A139" i="5"/>
  <c r="B139" i="5"/>
  <c r="C139" i="5"/>
  <c r="D139" i="5"/>
  <c r="A140" i="5"/>
  <c r="B140" i="5"/>
  <c r="C140" i="5"/>
  <c r="D140" i="5"/>
  <c r="A37" i="5"/>
  <c r="B37" i="5"/>
  <c r="C37" i="5"/>
  <c r="D37" i="5"/>
  <c r="A38" i="5"/>
  <c r="B38" i="5"/>
  <c r="C38" i="5"/>
  <c r="D38" i="5"/>
  <c r="A39" i="5"/>
  <c r="B39" i="5"/>
  <c r="C39" i="5"/>
  <c r="D39" i="5"/>
  <c r="A40" i="5"/>
  <c r="B40" i="5"/>
  <c r="C40" i="5"/>
  <c r="D40" i="5"/>
  <c r="A41" i="5"/>
  <c r="B41" i="5"/>
  <c r="C41" i="5"/>
  <c r="D41" i="5"/>
  <c r="A42" i="5"/>
  <c r="B42" i="5"/>
  <c r="C42" i="5"/>
  <c r="D42" i="5"/>
  <c r="A43" i="5"/>
  <c r="B43" i="5"/>
  <c r="C43" i="5"/>
  <c r="D43" i="5"/>
  <c r="A44" i="5"/>
  <c r="B44" i="5"/>
  <c r="C44" i="5"/>
  <c r="D44" i="5"/>
  <c r="A45" i="5"/>
  <c r="B45" i="5"/>
  <c r="C45" i="5"/>
  <c r="D45" i="5"/>
  <c r="A46" i="5"/>
  <c r="B46" i="5"/>
  <c r="C46" i="5"/>
  <c r="D46" i="5"/>
  <c r="A47" i="5"/>
  <c r="B47" i="5"/>
  <c r="C47" i="5"/>
  <c r="D47" i="5"/>
  <c r="A48" i="5"/>
  <c r="B48" i="5"/>
  <c r="C48" i="5"/>
  <c r="D48" i="5"/>
  <c r="A49" i="5"/>
  <c r="B49" i="5"/>
  <c r="C49" i="5"/>
  <c r="D49" i="5"/>
  <c r="A50" i="5"/>
  <c r="B50" i="5"/>
  <c r="C50" i="5"/>
  <c r="D50" i="5"/>
  <c r="A51" i="5"/>
  <c r="B51" i="5"/>
  <c r="C51" i="5"/>
  <c r="D51" i="5"/>
  <c r="A52" i="5"/>
  <c r="B52" i="5"/>
  <c r="C52" i="5"/>
  <c r="D52" i="5"/>
  <c r="A53" i="5"/>
  <c r="B53" i="5"/>
  <c r="C53" i="5"/>
  <c r="D53" i="5"/>
  <c r="A54" i="5"/>
  <c r="B54" i="5"/>
  <c r="C54" i="5"/>
  <c r="D54" i="5"/>
  <c r="A55" i="5"/>
  <c r="B55" i="5"/>
  <c r="C55" i="5"/>
  <c r="D55" i="5"/>
  <c r="A56" i="5"/>
  <c r="B56" i="5"/>
  <c r="C56" i="5"/>
  <c r="D56" i="5"/>
  <c r="A57" i="5"/>
  <c r="B57" i="5"/>
  <c r="C57" i="5"/>
  <c r="D57" i="5"/>
  <c r="A58" i="5"/>
  <c r="B58" i="5"/>
  <c r="C58" i="5"/>
  <c r="D58" i="5"/>
  <c r="A59" i="5"/>
  <c r="B59" i="5"/>
  <c r="C59" i="5"/>
  <c r="D59" i="5"/>
  <c r="A60" i="5"/>
  <c r="B60" i="5"/>
  <c r="C60" i="5"/>
  <c r="D60" i="5"/>
  <c r="A61" i="5"/>
  <c r="B61" i="5"/>
  <c r="C61" i="5"/>
  <c r="D61" i="5"/>
  <c r="A62" i="5"/>
  <c r="B62" i="5"/>
  <c r="C62" i="5"/>
  <c r="D62" i="5"/>
  <c r="A63" i="5"/>
  <c r="B63" i="5"/>
  <c r="C63" i="5"/>
  <c r="D63" i="5"/>
  <c r="A64" i="5"/>
  <c r="B64" i="5"/>
  <c r="C64" i="5"/>
  <c r="D64" i="5"/>
  <c r="A65" i="5"/>
  <c r="B65" i="5"/>
  <c r="C65" i="5"/>
  <c r="D65" i="5"/>
  <c r="A66" i="5"/>
  <c r="B66" i="5"/>
  <c r="C66" i="5"/>
  <c r="D66" i="5"/>
  <c r="A67" i="5"/>
  <c r="B67" i="5"/>
  <c r="C67" i="5"/>
  <c r="D67" i="5"/>
  <c r="A68" i="5"/>
  <c r="B68" i="5"/>
  <c r="C68" i="5"/>
  <c r="D68" i="5"/>
  <c r="A69" i="5"/>
  <c r="B69" i="5"/>
  <c r="C69" i="5"/>
  <c r="D69" i="5"/>
  <c r="A70" i="5"/>
  <c r="B70" i="5"/>
  <c r="C70" i="5"/>
  <c r="D70" i="5"/>
  <c r="A71" i="5"/>
  <c r="B71" i="5"/>
  <c r="C71" i="5"/>
  <c r="D71" i="5"/>
  <c r="A72" i="5"/>
  <c r="B72" i="5"/>
  <c r="C72" i="5"/>
  <c r="D72" i="5"/>
  <c r="A73" i="5"/>
  <c r="B73" i="5"/>
  <c r="C73" i="5"/>
  <c r="D73" i="5"/>
  <c r="A74" i="5"/>
  <c r="B74" i="5"/>
  <c r="C74" i="5"/>
  <c r="D74" i="5"/>
  <c r="A75" i="5"/>
  <c r="B75" i="5"/>
  <c r="C75" i="5"/>
  <c r="D75" i="5"/>
  <c r="A76" i="5"/>
  <c r="B76" i="5"/>
  <c r="C76" i="5"/>
  <c r="D76" i="5"/>
  <c r="A77" i="5"/>
  <c r="B77" i="5"/>
  <c r="C77" i="5"/>
  <c r="D77" i="5"/>
  <c r="A78" i="5"/>
  <c r="B78" i="5"/>
  <c r="C78" i="5"/>
  <c r="D78" i="5"/>
  <c r="A79" i="5"/>
  <c r="B79" i="5"/>
  <c r="C79" i="5"/>
  <c r="D79" i="5"/>
  <c r="A80" i="5"/>
  <c r="B80" i="5"/>
  <c r="C80" i="5"/>
  <c r="D80" i="5"/>
  <c r="A81" i="5"/>
  <c r="B81" i="5"/>
  <c r="C81" i="5"/>
  <c r="D81" i="5"/>
  <c r="A82" i="5"/>
  <c r="B82" i="5"/>
  <c r="C82" i="5"/>
  <c r="D82" i="5"/>
  <c r="A83" i="5"/>
  <c r="B83" i="5"/>
  <c r="C83" i="5"/>
  <c r="D83" i="5"/>
  <c r="A84" i="5"/>
  <c r="B84" i="5"/>
  <c r="C84" i="5"/>
  <c r="D84" i="5"/>
  <c r="A85" i="5"/>
  <c r="B85" i="5"/>
  <c r="C85" i="5"/>
  <c r="D85" i="5"/>
  <c r="A86" i="5"/>
  <c r="B86" i="5"/>
  <c r="C86" i="5"/>
  <c r="D86" i="5"/>
  <c r="A87" i="5"/>
  <c r="B87" i="5"/>
  <c r="C87" i="5"/>
  <c r="D87" i="5"/>
  <c r="A88" i="5"/>
  <c r="B88" i="5"/>
  <c r="C88" i="5"/>
  <c r="D88" i="5"/>
  <c r="A89" i="5"/>
  <c r="B89" i="5"/>
  <c r="C89" i="5"/>
  <c r="D89" i="5"/>
  <c r="A90" i="5"/>
  <c r="B90" i="5"/>
  <c r="C90" i="5"/>
  <c r="D90" i="5"/>
  <c r="A91" i="5"/>
  <c r="B91" i="5"/>
  <c r="C91" i="5"/>
  <c r="D91" i="5"/>
  <c r="A92" i="5"/>
  <c r="B92" i="5"/>
  <c r="C92" i="5"/>
  <c r="D92" i="5"/>
  <c r="A93" i="5"/>
  <c r="B93" i="5"/>
  <c r="C93" i="5"/>
  <c r="D93" i="5"/>
  <c r="A94" i="5"/>
  <c r="B94" i="5"/>
  <c r="C94" i="5"/>
  <c r="D94" i="5"/>
  <c r="A95" i="5"/>
  <c r="B95" i="5"/>
  <c r="C95" i="5"/>
  <c r="D95" i="5"/>
  <c r="A96" i="5"/>
  <c r="B96" i="5"/>
  <c r="C96" i="5"/>
  <c r="D96" i="5"/>
  <c r="A97" i="5"/>
  <c r="B97" i="5"/>
  <c r="C97" i="5"/>
  <c r="D97" i="5"/>
  <c r="A98" i="5"/>
  <c r="B98" i="5"/>
  <c r="C98" i="5"/>
  <c r="D98" i="5"/>
  <c r="A99" i="5"/>
  <c r="B99" i="5"/>
  <c r="C99" i="5"/>
  <c r="D99" i="5"/>
  <c r="A100" i="5"/>
  <c r="B100" i="5"/>
  <c r="C100" i="5"/>
  <c r="D100" i="5"/>
  <c r="A101" i="5"/>
  <c r="B101" i="5"/>
  <c r="C101" i="5"/>
  <c r="D101" i="5"/>
  <c r="A102" i="5"/>
  <c r="B102" i="5"/>
  <c r="C102" i="5"/>
  <c r="D102" i="5"/>
  <c r="A103" i="5"/>
  <c r="B103" i="5"/>
  <c r="C103" i="5"/>
  <c r="D103" i="5"/>
  <c r="A104" i="5"/>
  <c r="B104" i="5"/>
  <c r="C104" i="5"/>
  <c r="D104" i="5"/>
  <c r="A105" i="5"/>
  <c r="B105" i="5"/>
  <c r="C105" i="5"/>
  <c r="D105" i="5"/>
  <c r="A106" i="5"/>
  <c r="B106" i="5"/>
  <c r="C106" i="5"/>
  <c r="D106" i="5"/>
  <c r="A107" i="5"/>
  <c r="B107" i="5"/>
  <c r="C107" i="5"/>
  <c r="D107" i="5"/>
  <c r="A108" i="5"/>
  <c r="B108" i="5"/>
  <c r="C108" i="5"/>
  <c r="D108" i="5"/>
  <c r="A109" i="5"/>
  <c r="B109" i="5"/>
  <c r="C109" i="5"/>
  <c r="D109" i="5"/>
  <c r="A110" i="5"/>
  <c r="B110" i="5"/>
  <c r="C110" i="5"/>
  <c r="D110" i="5"/>
  <c r="A111" i="5"/>
  <c r="B111" i="5"/>
  <c r="C111" i="5"/>
  <c r="D111" i="5"/>
  <c r="A112" i="5"/>
  <c r="B112" i="5"/>
  <c r="C112" i="5"/>
  <c r="D112" i="5"/>
  <c r="A113" i="5"/>
  <c r="B113" i="5"/>
  <c r="C113" i="5"/>
  <c r="D113" i="5"/>
  <c r="A114" i="5"/>
  <c r="B114" i="5"/>
  <c r="C114" i="5"/>
  <c r="D114" i="5"/>
  <c r="A115" i="5"/>
  <c r="B115" i="5"/>
  <c r="C115" i="5"/>
  <c r="D115" i="5"/>
  <c r="A116" i="5"/>
  <c r="B116" i="5"/>
  <c r="C116" i="5"/>
  <c r="D116" i="5"/>
  <c r="A117" i="5"/>
  <c r="B117" i="5"/>
  <c r="C117" i="5"/>
  <c r="D117" i="5"/>
  <c r="A118" i="5"/>
  <c r="B118" i="5"/>
  <c r="C118" i="5"/>
  <c r="D118" i="5"/>
  <c r="A119" i="5"/>
  <c r="B119" i="5"/>
  <c r="C119" i="5"/>
  <c r="D119" i="5"/>
  <c r="A120" i="5"/>
  <c r="B120" i="5"/>
  <c r="C120" i="5"/>
  <c r="D120" i="5"/>
  <c r="A121" i="5"/>
  <c r="B121" i="5"/>
  <c r="C121" i="5"/>
  <c r="D121" i="5"/>
  <c r="A122" i="5"/>
  <c r="B122" i="5"/>
  <c r="C122" i="5"/>
  <c r="D122" i="5"/>
  <c r="A123" i="5"/>
  <c r="B123" i="5"/>
  <c r="C123" i="5"/>
  <c r="D123" i="5"/>
  <c r="A124" i="5"/>
  <c r="B124" i="5"/>
  <c r="C124" i="5"/>
  <c r="D124" i="5"/>
  <c r="A125" i="5"/>
  <c r="B125" i="5"/>
  <c r="C125" i="5"/>
  <c r="D125" i="5"/>
  <c r="A126" i="5"/>
  <c r="B126" i="5"/>
  <c r="C126" i="5"/>
  <c r="D126" i="5"/>
  <c r="A127" i="5"/>
  <c r="B127" i="5"/>
  <c r="C127" i="5"/>
  <c r="D127" i="5"/>
  <c r="A128" i="5"/>
  <c r="B128" i="5"/>
  <c r="C128" i="5"/>
  <c r="D128" i="5"/>
  <c r="A129" i="5"/>
  <c r="B129" i="5"/>
  <c r="C129" i="5"/>
  <c r="D129" i="5"/>
  <c r="A130" i="5"/>
  <c r="B130" i="5"/>
  <c r="C130" i="5"/>
  <c r="D130" i="5"/>
  <c r="A131" i="5"/>
  <c r="B131" i="5"/>
  <c r="C131" i="5"/>
  <c r="D131" i="5"/>
  <c r="A132" i="5"/>
  <c r="B132" i="5"/>
  <c r="C132" i="5"/>
  <c r="D132" i="5"/>
  <c r="A133" i="5"/>
  <c r="B133" i="5"/>
  <c r="C133" i="5"/>
  <c r="D133" i="5"/>
  <c r="A134" i="5"/>
  <c r="B134" i="5"/>
  <c r="C134" i="5"/>
  <c r="D134" i="5"/>
  <c r="A135" i="5"/>
  <c r="B135" i="5"/>
  <c r="C135" i="5"/>
  <c r="D135" i="5"/>
  <c r="A136" i="5"/>
  <c r="B136" i="5"/>
  <c r="C136" i="5"/>
  <c r="D136" i="5"/>
  <c r="A137" i="5"/>
  <c r="B137" i="5"/>
  <c r="C137" i="5"/>
  <c r="D137" i="5"/>
  <c r="A5" i="5"/>
  <c r="B5" i="5"/>
  <c r="C5" i="5"/>
  <c r="D5" i="5"/>
  <c r="A6" i="5"/>
  <c r="B6" i="5"/>
  <c r="C6" i="5"/>
  <c r="D6" i="5"/>
  <c r="A7" i="5"/>
  <c r="B7" i="5"/>
  <c r="C7" i="5"/>
  <c r="D7" i="5"/>
  <c r="A8" i="5"/>
  <c r="B8" i="5"/>
  <c r="C8" i="5"/>
  <c r="D8" i="5"/>
  <c r="A9" i="5"/>
  <c r="B9" i="5"/>
  <c r="C9" i="5"/>
  <c r="D9" i="5"/>
  <c r="A10" i="5"/>
  <c r="B10" i="5"/>
  <c r="C10" i="5"/>
  <c r="D10" i="5"/>
  <c r="A11" i="5"/>
  <c r="B11" i="5"/>
  <c r="C11" i="5"/>
  <c r="D11" i="5"/>
  <c r="A12" i="5"/>
  <c r="B12" i="5"/>
  <c r="C12" i="5"/>
  <c r="D12" i="5"/>
  <c r="A13" i="5"/>
  <c r="B13" i="5"/>
  <c r="C13" i="5"/>
  <c r="D13" i="5"/>
  <c r="A14" i="5"/>
  <c r="B14" i="5"/>
  <c r="C14" i="5"/>
  <c r="D14" i="5"/>
  <c r="A15" i="5"/>
  <c r="B15" i="5"/>
  <c r="C15" i="5"/>
  <c r="D15" i="5"/>
  <c r="A16" i="5"/>
  <c r="B16" i="5"/>
  <c r="C16" i="5"/>
  <c r="D16" i="5"/>
  <c r="A17" i="5"/>
  <c r="B17" i="5"/>
  <c r="C17" i="5"/>
  <c r="D17" i="5"/>
  <c r="A18" i="5"/>
  <c r="B18" i="5"/>
  <c r="C18" i="5"/>
  <c r="D18" i="5"/>
  <c r="A19" i="5"/>
  <c r="B19" i="5"/>
  <c r="C19" i="5"/>
  <c r="D19" i="5"/>
  <c r="A20" i="5"/>
  <c r="B20" i="5"/>
  <c r="C20" i="5"/>
  <c r="D20" i="5"/>
  <c r="A21" i="5"/>
  <c r="B21" i="5"/>
  <c r="C21" i="5"/>
  <c r="D21" i="5"/>
  <c r="A22" i="5"/>
  <c r="B22" i="5"/>
  <c r="C22" i="5"/>
  <c r="D22" i="5"/>
  <c r="A23" i="5"/>
  <c r="B23" i="5"/>
  <c r="C23" i="5"/>
  <c r="D23" i="5"/>
  <c r="A24" i="5"/>
  <c r="B24" i="5"/>
  <c r="C24" i="5"/>
  <c r="D24" i="5"/>
  <c r="A25" i="5"/>
  <c r="B25" i="5"/>
  <c r="C25" i="5"/>
  <c r="D25" i="5"/>
  <c r="A26" i="5"/>
  <c r="B26" i="5"/>
  <c r="C26" i="5"/>
  <c r="D26" i="5"/>
  <c r="A27" i="5"/>
  <c r="B27" i="5"/>
  <c r="C27" i="5"/>
  <c r="D27" i="5"/>
  <c r="A28" i="5"/>
  <c r="B28" i="5"/>
  <c r="C28" i="5"/>
  <c r="D28" i="5"/>
  <c r="A29" i="5"/>
  <c r="B29" i="5"/>
  <c r="C29" i="5"/>
  <c r="D29" i="5"/>
  <c r="A30" i="5"/>
  <c r="B30" i="5"/>
  <c r="C30" i="5"/>
  <c r="D30" i="5"/>
  <c r="A31" i="5"/>
  <c r="B31" i="5"/>
  <c r="C31" i="5"/>
  <c r="D31" i="5"/>
  <c r="A32" i="5"/>
  <c r="B32" i="5"/>
  <c r="C32" i="5"/>
  <c r="D32" i="5"/>
  <c r="A33" i="5"/>
  <c r="B33" i="5"/>
  <c r="C33" i="5"/>
  <c r="D33" i="5"/>
  <c r="A34" i="5"/>
  <c r="B34" i="5"/>
  <c r="C34" i="5"/>
  <c r="D34" i="5"/>
  <c r="A35" i="5"/>
  <c r="B35" i="5"/>
  <c r="C35" i="5"/>
  <c r="D35" i="5"/>
  <c r="A36" i="5"/>
  <c r="B36" i="5"/>
  <c r="C36" i="5"/>
  <c r="D36" i="5"/>
  <c r="B4" i="5"/>
  <c r="C4" i="5"/>
  <c r="D4" i="5"/>
  <c r="A4" i="5"/>
  <c r="D2" i="5"/>
  <c r="B4" i="3"/>
  <c r="M23" i="4"/>
  <c r="M22" i="4"/>
  <c r="M21" i="4"/>
  <c r="M20" i="4"/>
  <c r="M19" i="4"/>
  <c r="M18" i="4"/>
  <c r="M17" i="4"/>
  <c r="M16" i="4"/>
  <c r="M15" i="4"/>
  <c r="M14" i="4"/>
  <c r="M13" i="4"/>
  <c r="M12" i="4"/>
  <c r="M11" i="4"/>
  <c r="M10" i="4"/>
  <c r="M4" i="4"/>
  <c r="A27" i="4"/>
  <c r="L9" i="26"/>
  <c r="W9" i="26"/>
  <c r="V9" i="26"/>
  <c r="U9" i="26"/>
  <c r="T9" i="26"/>
  <c r="S9" i="26"/>
  <c r="R9" i="26"/>
  <c r="Q9" i="26"/>
  <c r="P9" i="26"/>
  <c r="O9" i="26"/>
  <c r="N9" i="26"/>
  <c r="K9" i="26"/>
  <c r="J9" i="26"/>
  <c r="U5" i="26" l="1"/>
  <c r="U4" i="26"/>
  <c r="U3" i="26"/>
  <c r="S3" i="26"/>
  <c r="Q4" i="26"/>
  <c r="Q5" i="26"/>
  <c r="T7" i="3"/>
  <c r="J4" i="26"/>
  <c r="I5" i="26"/>
  <c r="V3" i="26"/>
  <c r="P3" i="26"/>
  <c r="N4" i="26"/>
  <c r="V4" i="26"/>
  <c r="S4" i="26"/>
  <c r="AD17" i="26"/>
  <c r="W3" i="26"/>
  <c r="T5" i="26"/>
  <c r="W5" i="26"/>
  <c r="W4" i="26"/>
  <c r="V5" i="26"/>
  <c r="T4" i="26"/>
  <c r="T3" i="26"/>
  <c r="AD84" i="26"/>
  <c r="S5" i="26"/>
  <c r="P4" i="26"/>
  <c r="M3" i="26"/>
  <c r="K4" i="26"/>
  <c r="AD56" i="26"/>
  <c r="H4" i="26"/>
  <c r="G3" i="26"/>
  <c r="E5" i="26"/>
  <c r="AD79" i="26"/>
  <c r="AC65" i="26"/>
  <c r="AD23" i="26"/>
  <c r="AD144" i="26"/>
  <c r="AC144" i="26"/>
  <c r="AB132" i="26"/>
  <c r="AB118" i="26"/>
  <c r="AC72" i="26"/>
  <c r="AB61" i="26"/>
  <c r="AC126" i="26"/>
  <c r="R5" i="26"/>
  <c r="R4" i="26"/>
  <c r="R3" i="26"/>
  <c r="AD145" i="26"/>
  <c r="AB141" i="26"/>
  <c r="AB137" i="26"/>
  <c r="AD125" i="26"/>
  <c r="AD115" i="26"/>
  <c r="AC105" i="26"/>
  <c r="AD93" i="26"/>
  <c r="AC78" i="26"/>
  <c r="AD49" i="26"/>
  <c r="Q3" i="26"/>
  <c r="AB93" i="26"/>
  <c r="S138" i="3"/>
  <c r="AD16" i="26"/>
  <c r="P5" i="26"/>
  <c r="AD129" i="26"/>
  <c r="AD74" i="26"/>
  <c r="S87" i="3"/>
  <c r="S66" i="3"/>
  <c r="AC53" i="26"/>
  <c r="AC39" i="26"/>
  <c r="AD20" i="26"/>
  <c r="AD107" i="26"/>
  <c r="AD54" i="26"/>
  <c r="AC26" i="26"/>
  <c r="O5" i="26"/>
  <c r="O3" i="26"/>
  <c r="O4" i="26"/>
  <c r="AB52" i="26"/>
  <c r="AC138" i="26"/>
  <c r="AB134" i="26"/>
  <c r="AD130" i="26"/>
  <c r="AB63" i="26"/>
  <c r="N5" i="26"/>
  <c r="Q120" i="3"/>
  <c r="N3" i="26"/>
  <c r="AB31" i="26"/>
  <c r="AC145" i="26"/>
  <c r="AC97" i="26"/>
  <c r="AB74" i="26"/>
  <c r="AC36" i="26"/>
  <c r="AB125" i="26"/>
  <c r="AD83" i="26"/>
  <c r="AD69" i="26"/>
  <c r="P7" i="3"/>
  <c r="AB111" i="26"/>
  <c r="AC89" i="26"/>
  <c r="M5" i="26"/>
  <c r="M4" i="26"/>
  <c r="AD133" i="26"/>
  <c r="AB102" i="26"/>
  <c r="AC84" i="26"/>
  <c r="L5" i="26"/>
  <c r="AB35" i="26"/>
  <c r="AB104" i="26"/>
  <c r="O10" i="3"/>
  <c r="AB144" i="26"/>
  <c r="AC88" i="26"/>
  <c r="AB82" i="26"/>
  <c r="AD68" i="26"/>
  <c r="L4" i="26"/>
  <c r="AD96" i="26"/>
  <c r="O126" i="3"/>
  <c r="O55" i="3"/>
  <c r="L3" i="26"/>
  <c r="AB143" i="26"/>
  <c r="AD135" i="26"/>
  <c r="AD127" i="26"/>
  <c r="AB117" i="26"/>
  <c r="AD109" i="26"/>
  <c r="AB19" i="26"/>
  <c r="K5" i="26"/>
  <c r="K3" i="26"/>
  <c r="N20" i="3"/>
  <c r="AD42" i="26"/>
  <c r="AB114" i="26"/>
  <c r="N101" i="3"/>
  <c r="N62" i="3"/>
  <c r="AB146" i="26"/>
  <c r="AC142" i="26"/>
  <c r="AD138" i="26"/>
  <c r="AC134" i="26"/>
  <c r="AC120" i="26"/>
  <c r="AB112" i="26"/>
  <c r="AC86" i="26"/>
  <c r="AB75" i="26"/>
  <c r="AC58" i="26"/>
  <c r="AD50" i="26"/>
  <c r="AC41" i="26"/>
  <c r="AC37" i="26"/>
  <c r="AB18" i="26"/>
  <c r="AB14" i="26"/>
  <c r="J5" i="26"/>
  <c r="AC22" i="26"/>
  <c r="AB142" i="26"/>
  <c r="AD108" i="26"/>
  <c r="AB100" i="26"/>
  <c r="AB58" i="26"/>
  <c r="M128" i="3"/>
  <c r="M124" i="3"/>
  <c r="J3" i="26"/>
  <c r="AD73" i="26"/>
  <c r="AB106" i="26"/>
  <c r="AB85" i="26"/>
  <c r="AE145" i="26"/>
  <c r="AA139" i="3" s="1"/>
  <c r="AD27" i="26"/>
  <c r="AB145" i="26"/>
  <c r="AD137" i="26"/>
  <c r="AB133" i="26"/>
  <c r="AB129" i="26"/>
  <c r="AB122" i="26"/>
  <c r="AB69" i="26"/>
  <c r="AC62" i="26"/>
  <c r="AB49" i="26"/>
  <c r="L119" i="3"/>
  <c r="L99" i="3"/>
  <c r="L87" i="3"/>
  <c r="AB40" i="26"/>
  <c r="I3" i="26"/>
  <c r="AB27" i="26"/>
  <c r="AB21" i="26"/>
  <c r="AC13" i="26"/>
  <c r="AD141" i="26"/>
  <c r="AB119" i="26"/>
  <c r="AB44" i="26"/>
  <c r="L139" i="3"/>
  <c r="L72" i="3"/>
  <c r="I4" i="26"/>
  <c r="AD31" i="26"/>
  <c r="AD37" i="26"/>
  <c r="AD32" i="26"/>
  <c r="AB23" i="26"/>
  <c r="AD18" i="26"/>
  <c r="AD14" i="26"/>
  <c r="AD146" i="26"/>
  <c r="AC130" i="26"/>
  <c r="AB126" i="26"/>
  <c r="AD121" i="26"/>
  <c r="AC112" i="26"/>
  <c r="AC108" i="26"/>
  <c r="AB79" i="26"/>
  <c r="K140" i="3"/>
  <c r="K114" i="3"/>
  <c r="K106" i="3"/>
  <c r="K80" i="3"/>
  <c r="K69" i="3"/>
  <c r="K35" i="3"/>
  <c r="K31" i="3"/>
  <c r="K12" i="3"/>
  <c r="AE121" i="26"/>
  <c r="AA115" i="3" s="1"/>
  <c r="AD102" i="26"/>
  <c r="AE84" i="26"/>
  <c r="AA78" i="3" s="1"/>
  <c r="AB66" i="26"/>
  <c r="AE55" i="26"/>
  <c r="AA49" i="3" s="1"/>
  <c r="AB138" i="26"/>
  <c r="AB130" i="26"/>
  <c r="AB120" i="26"/>
  <c r="AC100" i="26"/>
  <c r="AD94" i="26"/>
  <c r="AD90" i="26"/>
  <c r="AB86" i="26"/>
  <c r="AD70" i="26"/>
  <c r="AC50" i="26"/>
  <c r="AB41" i="26"/>
  <c r="AB37" i="26"/>
  <c r="AB28" i="26"/>
  <c r="AC18" i="26"/>
  <c r="AD41" i="26"/>
  <c r="AB32" i="26"/>
  <c r="AC14" i="26"/>
  <c r="AC146" i="26"/>
  <c r="AD142" i="26"/>
  <c r="AD120" i="26"/>
  <c r="AB116" i="26"/>
  <c r="AC102" i="26"/>
  <c r="AC90" i="26"/>
  <c r="AD86" i="26"/>
  <c r="AD55" i="26"/>
  <c r="AB45" i="26"/>
  <c r="K132" i="3"/>
  <c r="K96" i="3"/>
  <c r="K44" i="3"/>
  <c r="K8" i="3"/>
  <c r="K7" i="3"/>
  <c r="AE107" i="26"/>
  <c r="AA101" i="3" s="1"/>
  <c r="AE119" i="26"/>
  <c r="AA113" i="3" s="1"/>
  <c r="AE115" i="26"/>
  <c r="AA109" i="3" s="1"/>
  <c r="AE97" i="26"/>
  <c r="AA91" i="3" s="1"/>
  <c r="AE89" i="26"/>
  <c r="AA83" i="3" s="1"/>
  <c r="AE83" i="26"/>
  <c r="AA77" i="3" s="1"/>
  <c r="AB94" i="26"/>
  <c r="AB90" i="26"/>
  <c r="AB55" i="26"/>
  <c r="AD22" i="26"/>
  <c r="AC118" i="26"/>
  <c r="AE114" i="26"/>
  <c r="AA108" i="3" s="1"/>
  <c r="AC104" i="26"/>
  <c r="AE96" i="26"/>
  <c r="AA90" i="3" s="1"/>
  <c r="AE82" i="26"/>
  <c r="AA76" i="3" s="1"/>
  <c r="AE72" i="26"/>
  <c r="AA66" i="3" s="1"/>
  <c r="AC61" i="26"/>
  <c r="AD143" i="26"/>
  <c r="AB71" i="26"/>
  <c r="AB48" i="26"/>
  <c r="J137" i="3"/>
  <c r="J121" i="3"/>
  <c r="J111" i="3"/>
  <c r="AC143" i="26"/>
  <c r="AC121" i="26"/>
  <c r="AD116" i="26"/>
  <c r="AB108" i="26"/>
  <c r="AD100" i="26"/>
  <c r="AC66" i="26"/>
  <c r="AC57" i="26"/>
  <c r="AD45" i="26"/>
  <c r="J60" i="3"/>
  <c r="J22" i="3"/>
  <c r="J12" i="3"/>
  <c r="AE143" i="26"/>
  <c r="AA137" i="3" s="1"/>
  <c r="AC32" i="26"/>
  <c r="AB24" i="26"/>
  <c r="AB15" i="26"/>
  <c r="AD134" i="26"/>
  <c r="AD126" i="26"/>
  <c r="AB121" i="26"/>
  <c r="AC116" i="26"/>
  <c r="AD112" i="26"/>
  <c r="AD75" i="26"/>
  <c r="AC45" i="26"/>
  <c r="J4" i="3"/>
  <c r="J113" i="3"/>
  <c r="J101" i="3"/>
  <c r="J78" i="3"/>
  <c r="G4" i="26"/>
  <c r="AE102" i="26"/>
  <c r="AA96" i="3" s="1"/>
  <c r="AB110" i="26"/>
  <c r="AD43" i="26"/>
  <c r="AB29" i="26"/>
  <c r="AD21" i="26"/>
  <c r="AE146" i="26"/>
  <c r="AA140" i="3" s="1"/>
  <c r="AE120" i="26"/>
  <c r="AA114" i="3" s="1"/>
  <c r="AE86" i="26"/>
  <c r="AA80" i="3" s="1"/>
  <c r="AE79" i="26"/>
  <c r="AA73" i="3" s="1"/>
  <c r="AC113" i="26"/>
  <c r="AE35" i="26"/>
  <c r="AA29" i="3" s="1"/>
  <c r="AE111" i="26"/>
  <c r="AA105" i="3" s="1"/>
  <c r="AE93" i="26"/>
  <c r="AA87" i="3" s="1"/>
  <c r="AE69" i="26"/>
  <c r="AA63" i="3" s="1"/>
  <c r="AC81" i="26"/>
  <c r="AE144" i="26"/>
  <c r="AA138" i="3" s="1"/>
  <c r="AE142" i="26"/>
  <c r="AA136" i="3" s="1"/>
  <c r="AE138" i="26"/>
  <c r="AA132" i="3" s="1"/>
  <c r="AE134" i="26"/>
  <c r="AA128" i="3" s="1"/>
  <c r="AE130" i="26"/>
  <c r="AA124" i="3" s="1"/>
  <c r="AE126" i="26"/>
  <c r="AA120" i="3" s="1"/>
  <c r="AE116" i="26"/>
  <c r="AA110" i="3" s="1"/>
  <c r="AE112" i="26"/>
  <c r="AA106" i="3" s="1"/>
  <c r="AE108" i="26"/>
  <c r="AA102" i="3" s="1"/>
  <c r="AE100" i="26"/>
  <c r="AA94" i="3" s="1"/>
  <c r="AE94" i="26"/>
  <c r="AA88" i="3" s="1"/>
  <c r="AE90" i="26"/>
  <c r="AA84" i="3" s="1"/>
  <c r="AE75" i="26"/>
  <c r="AA69" i="3" s="1"/>
  <c r="AE45" i="26"/>
  <c r="AA39" i="3" s="1"/>
  <c r="AE41" i="26"/>
  <c r="AA35" i="3" s="1"/>
  <c r="AE37" i="26"/>
  <c r="AA31" i="3" s="1"/>
  <c r="AB84" i="26"/>
  <c r="AD66" i="26"/>
  <c r="AE32" i="26"/>
  <c r="AA26" i="3" s="1"/>
  <c r="AE70" i="26"/>
  <c r="AA64" i="3" s="1"/>
  <c r="AE63" i="26"/>
  <c r="AA57" i="3" s="1"/>
  <c r="AD35" i="26"/>
  <c r="AC124" i="26"/>
  <c r="AD99" i="26"/>
  <c r="AC70" i="26"/>
  <c r="AE99" i="26"/>
  <c r="AA93" i="3" s="1"/>
  <c r="AE81" i="26"/>
  <c r="AA75" i="3" s="1"/>
  <c r="AE105" i="26"/>
  <c r="AA99" i="3" s="1"/>
  <c r="AC35" i="26"/>
  <c r="AB128" i="26"/>
  <c r="AD98" i="26"/>
  <c r="AC94" i="26"/>
  <c r="AD92" i="26"/>
  <c r="AB70" i="26"/>
  <c r="AD63" i="26"/>
  <c r="AD58" i="26"/>
  <c r="AC106" i="26"/>
  <c r="AE98" i="26"/>
  <c r="AA92" i="3" s="1"/>
  <c r="AB136" i="26"/>
  <c r="AC132" i="26"/>
  <c r="AC128" i="26"/>
  <c r="AD124" i="26"/>
  <c r="AE92" i="26"/>
  <c r="AA86" i="3" s="1"/>
  <c r="AD88" i="26"/>
  <c r="AE77" i="26"/>
  <c r="AA71" i="3" s="1"/>
  <c r="AB47" i="26"/>
  <c r="AE43" i="26"/>
  <c r="AA37" i="3" s="1"/>
  <c r="AD39" i="26"/>
  <c r="AB34" i="26"/>
  <c r="AB30" i="26"/>
  <c r="AE66" i="26"/>
  <c r="AA60" i="3" s="1"/>
  <c r="AE58" i="26"/>
  <c r="AA52" i="3" s="1"/>
  <c r="AE50" i="26"/>
  <c r="AA44" i="3" s="1"/>
  <c r="AE14" i="26"/>
  <c r="AA8" i="3" s="1"/>
  <c r="K34" i="3"/>
  <c r="H3" i="26"/>
  <c r="AC40" i="26"/>
  <c r="H5" i="26"/>
  <c r="AE136" i="26"/>
  <c r="AA130" i="3" s="1"/>
  <c r="AE128" i="26"/>
  <c r="AA122" i="3" s="1"/>
  <c r="AE118" i="26"/>
  <c r="AA112" i="3" s="1"/>
  <c r="AE47" i="26"/>
  <c r="AA41" i="3" s="1"/>
  <c r="AE39" i="26"/>
  <c r="AA33" i="3" s="1"/>
  <c r="AE20" i="26"/>
  <c r="AA14" i="3" s="1"/>
  <c r="AB39" i="26"/>
  <c r="AD34" i="26"/>
  <c r="AD30" i="26"/>
  <c r="AD25" i="26"/>
  <c r="AB22" i="26"/>
  <c r="AC20" i="26"/>
  <c r="AC16" i="26"/>
  <c r="AD140" i="26"/>
  <c r="AD136" i="26"/>
  <c r="AB124" i="26"/>
  <c r="AC98" i="26"/>
  <c r="AC96" i="26"/>
  <c r="AC92" i="26"/>
  <c r="AB88" i="26"/>
  <c r="AD77" i="26"/>
  <c r="AC73" i="26"/>
  <c r="AB72" i="26"/>
  <c r="AC68" i="26"/>
  <c r="AD59" i="26"/>
  <c r="AB53" i="26"/>
  <c r="AB43" i="26"/>
  <c r="J118" i="3"/>
  <c r="J90" i="3"/>
  <c r="J16" i="3"/>
  <c r="AB107" i="26"/>
  <c r="AC129" i="26"/>
  <c r="AC69" i="26"/>
  <c r="AB17" i="26"/>
  <c r="AB13" i="26"/>
  <c r="AC12" i="26"/>
  <c r="AE106" i="26"/>
  <c r="AA100" i="3" s="1"/>
  <c r="AE104" i="26"/>
  <c r="AA98" i="3" s="1"/>
  <c r="AE88" i="26"/>
  <c r="AA82" i="3" s="1"/>
  <c r="AE73" i="26"/>
  <c r="AA67" i="3" s="1"/>
  <c r="AE59" i="26"/>
  <c r="AA53" i="3" s="1"/>
  <c r="AE53" i="26"/>
  <c r="AA47" i="3" s="1"/>
  <c r="AE23" i="26"/>
  <c r="AA17" i="3" s="1"/>
  <c r="G5" i="26"/>
  <c r="AC34" i="26"/>
  <c r="AC30" i="26"/>
  <c r="AC25" i="26"/>
  <c r="AB20" i="26"/>
  <c r="AB16" i="26"/>
  <c r="AC140" i="26"/>
  <c r="AC136" i="26"/>
  <c r="AD132" i="26"/>
  <c r="AD128" i="26"/>
  <c r="AD118" i="26"/>
  <c r="AD114" i="26"/>
  <c r="AD110" i="26"/>
  <c r="AD106" i="26"/>
  <c r="AD104" i="26"/>
  <c r="AB98" i="26"/>
  <c r="AB96" i="26"/>
  <c r="AB92" i="26"/>
  <c r="AD82" i="26"/>
  <c r="AC77" i="26"/>
  <c r="AB73" i="26"/>
  <c r="AB68" i="26"/>
  <c r="AD61" i="26"/>
  <c r="AB59" i="26"/>
  <c r="AD52" i="26"/>
  <c r="AD47" i="26"/>
  <c r="J130" i="3"/>
  <c r="J122" i="3"/>
  <c r="J108" i="3"/>
  <c r="J100" i="3"/>
  <c r="J98" i="3"/>
  <c r="J92" i="3"/>
  <c r="J82" i="3"/>
  <c r="J76" i="3"/>
  <c r="J66" i="3"/>
  <c r="J55" i="3"/>
  <c r="J37" i="3"/>
  <c r="J33" i="3"/>
  <c r="J24" i="3"/>
  <c r="AE52" i="26"/>
  <c r="AA46" i="3" s="1"/>
  <c r="AE68" i="26"/>
  <c r="AA62" i="3" s="1"/>
  <c r="AE34" i="26"/>
  <c r="AA28" i="3" s="1"/>
  <c r="AE30" i="26"/>
  <c r="AA24" i="3" s="1"/>
  <c r="AE25" i="26"/>
  <c r="AA19" i="3" s="1"/>
  <c r="AE140" i="26"/>
  <c r="AA134" i="3" s="1"/>
  <c r="AE132" i="26"/>
  <c r="AA126" i="3" s="1"/>
  <c r="AE124" i="26"/>
  <c r="AA118" i="3" s="1"/>
  <c r="AE110" i="26"/>
  <c r="AA104" i="3" s="1"/>
  <c r="AE61" i="26"/>
  <c r="AA55" i="3" s="1"/>
  <c r="AB25" i="26"/>
  <c r="AB140" i="26"/>
  <c r="AC114" i="26"/>
  <c r="AC110" i="26"/>
  <c r="AC82" i="26"/>
  <c r="AB77" i="26"/>
  <c r="AD72" i="26"/>
  <c r="AD53" i="26"/>
  <c r="AC52" i="26"/>
  <c r="J71" i="3"/>
  <c r="J6" i="3"/>
  <c r="AD103" i="26"/>
  <c r="AC139" i="26"/>
  <c r="AC135" i="26"/>
  <c r="AB123" i="26"/>
  <c r="AC109" i="26"/>
  <c r="AB95" i="26"/>
  <c r="AB91" i="26"/>
  <c r="AE87" i="26"/>
  <c r="AA81" i="3" s="1"/>
  <c r="AD80" i="26"/>
  <c r="AC76" i="26"/>
  <c r="AD71" i="26"/>
  <c r="AD24" i="26"/>
  <c r="AC19" i="26"/>
  <c r="AC85" i="26"/>
  <c r="I79" i="3"/>
  <c r="I61" i="3"/>
  <c r="AB67" i="26"/>
  <c r="I51" i="3"/>
  <c r="AD57" i="26"/>
  <c r="AB57" i="26"/>
  <c r="AE48" i="26"/>
  <c r="AA42" i="3" s="1"/>
  <c r="I42" i="3"/>
  <c r="AC48" i="26"/>
  <c r="F3" i="26"/>
  <c r="I4" i="3"/>
  <c r="I111" i="3"/>
  <c r="AC117" i="26"/>
  <c r="I107" i="3"/>
  <c r="AB113" i="26"/>
  <c r="AD113" i="26"/>
  <c r="AC101" i="26"/>
  <c r="I95" i="3"/>
  <c r="AE64" i="26"/>
  <c r="AA58" i="3" s="1"/>
  <c r="I58" i="3"/>
  <c r="AC64" i="26"/>
  <c r="AD60" i="26"/>
  <c r="AE60" i="26"/>
  <c r="AA54" i="3" s="1"/>
  <c r="AB60" i="26"/>
  <c r="AB51" i="26"/>
  <c r="I45" i="3"/>
  <c r="AB46" i="26"/>
  <c r="AE46" i="26"/>
  <c r="AA40" i="3" s="1"/>
  <c r="AD46" i="26"/>
  <c r="AB42" i="26"/>
  <c r="AE42" i="26"/>
  <c r="AA36" i="3" s="1"/>
  <c r="AB38" i="26"/>
  <c r="AE38" i="26"/>
  <c r="AA32" i="3" s="1"/>
  <c r="AD38" i="26"/>
  <c r="I27" i="3"/>
  <c r="AC33" i="26"/>
  <c r="I9" i="3"/>
  <c r="AD15" i="26"/>
  <c r="AE67" i="26"/>
  <c r="AA61" i="3" s="1"/>
  <c r="AB109" i="26"/>
  <c r="AE117" i="26"/>
  <c r="AA111" i="3" s="1"/>
  <c r="AE113" i="26"/>
  <c r="AA107" i="3" s="1"/>
  <c r="AE109" i="26"/>
  <c r="AA103" i="3" s="1"/>
  <c r="AE103" i="26"/>
  <c r="AA97" i="3" s="1"/>
  <c r="AE101" i="26"/>
  <c r="AA95" i="3" s="1"/>
  <c r="AE95" i="26"/>
  <c r="AA89" i="3" s="1"/>
  <c r="AE91" i="26"/>
  <c r="AA85" i="3" s="1"/>
  <c r="AE85" i="26"/>
  <c r="AA79" i="3" s="1"/>
  <c r="AE71" i="26"/>
  <c r="AA65" i="3" s="1"/>
  <c r="I116" i="3"/>
  <c r="AE122" i="26"/>
  <c r="AA116" i="3" s="1"/>
  <c r="AC122" i="26"/>
  <c r="I125" i="3"/>
  <c r="AC131" i="26"/>
  <c r="AC127" i="26"/>
  <c r="I121" i="3"/>
  <c r="I81" i="3"/>
  <c r="AD87" i="26"/>
  <c r="AE80" i="26"/>
  <c r="AA74" i="3" s="1"/>
  <c r="I74" i="3"/>
  <c r="AC80" i="26"/>
  <c r="AD76" i="26"/>
  <c r="AE76" i="26"/>
  <c r="AA70" i="3" s="1"/>
  <c r="AB76" i="26"/>
  <c r="AE29" i="26"/>
  <c r="AA23" i="3" s="1"/>
  <c r="I23" i="3"/>
  <c r="AC29" i="26"/>
  <c r="AE51" i="26"/>
  <c r="AA45" i="3" s="1"/>
  <c r="F5" i="26"/>
  <c r="AB135" i="26"/>
  <c r="AB127" i="26"/>
  <c r="AB103" i="26"/>
  <c r="AD101" i="26"/>
  <c r="AD67" i="26"/>
  <c r="I40" i="3"/>
  <c r="I36" i="3"/>
  <c r="I18" i="3"/>
  <c r="I13" i="3"/>
  <c r="AD10" i="26"/>
  <c r="AC38" i="26"/>
  <c r="AB33" i="26"/>
  <c r="AD139" i="26"/>
  <c r="AD131" i="26"/>
  <c r="AD123" i="26"/>
  <c r="AB101" i="26"/>
  <c r="AB80" i="26"/>
  <c r="AD64" i="26"/>
  <c r="AC60" i="26"/>
  <c r="I117" i="3"/>
  <c r="I103" i="3"/>
  <c r="I97" i="3"/>
  <c r="I65" i="3"/>
  <c r="I93" i="3"/>
  <c r="AB99" i="26"/>
  <c r="AB81" i="26"/>
  <c r="I75" i="3"/>
  <c r="AD81" i="26"/>
  <c r="AB65" i="26"/>
  <c r="I59" i="3"/>
  <c r="AD65" i="26"/>
  <c r="AB54" i="26"/>
  <c r="AE54" i="26"/>
  <c r="AA48" i="3" s="1"/>
  <c r="I48" i="3"/>
  <c r="AD26" i="26"/>
  <c r="AB26" i="26"/>
  <c r="I135" i="3"/>
  <c r="AC141" i="26"/>
  <c r="I131" i="3"/>
  <c r="AC137" i="26"/>
  <c r="I127" i="3"/>
  <c r="AC133" i="26"/>
  <c r="I119" i="3"/>
  <c r="AC125" i="26"/>
  <c r="I113" i="3"/>
  <c r="AD119" i="26"/>
  <c r="I109" i="3"/>
  <c r="AB115" i="26"/>
  <c r="I105" i="3"/>
  <c r="AD111" i="26"/>
  <c r="AD105" i="26"/>
  <c r="AB105" i="26"/>
  <c r="AB97" i="26"/>
  <c r="AD97" i="26"/>
  <c r="I87" i="3"/>
  <c r="AC93" i="26"/>
  <c r="AD89" i="26"/>
  <c r="I83" i="3"/>
  <c r="AB89" i="26"/>
  <c r="I77" i="3"/>
  <c r="AB83" i="26"/>
  <c r="AB78" i="26"/>
  <c r="AE78" i="26"/>
  <c r="AA72" i="3" s="1"/>
  <c r="AD78" i="26"/>
  <c r="AE74" i="26"/>
  <c r="AA68" i="3" s="1"/>
  <c r="AC74" i="26"/>
  <c r="AB62" i="26"/>
  <c r="AE62" i="26"/>
  <c r="AA56" i="3" s="1"/>
  <c r="AD62" i="26"/>
  <c r="I50" i="3"/>
  <c r="AC56" i="26"/>
  <c r="AE56" i="26"/>
  <c r="AA50" i="3" s="1"/>
  <c r="AC49" i="26"/>
  <c r="I43" i="3"/>
  <c r="AD44" i="26"/>
  <c r="AE44" i="26"/>
  <c r="AA38" i="3" s="1"/>
  <c r="AD40" i="26"/>
  <c r="AE40" i="26"/>
  <c r="AA34" i="3" s="1"/>
  <c r="AD36" i="26"/>
  <c r="AE36" i="26"/>
  <c r="AA30" i="3" s="1"/>
  <c r="AB36" i="26"/>
  <c r="AC31" i="26"/>
  <c r="I25" i="3"/>
  <c r="AE27" i="26"/>
  <c r="AA21" i="3" s="1"/>
  <c r="AC27" i="26"/>
  <c r="I15" i="3"/>
  <c r="AE21" i="26"/>
  <c r="AA15" i="3" s="1"/>
  <c r="AC21" i="26"/>
  <c r="AE141" i="26"/>
  <c r="AA135" i="3" s="1"/>
  <c r="AE139" i="26"/>
  <c r="AA133" i="3" s="1"/>
  <c r="AE137" i="26"/>
  <c r="AA131" i="3" s="1"/>
  <c r="AE135" i="26"/>
  <c r="AA129" i="3" s="1"/>
  <c r="AE133" i="26"/>
  <c r="AA127" i="3" s="1"/>
  <c r="AE131" i="26"/>
  <c r="AA125" i="3" s="1"/>
  <c r="AE129" i="26"/>
  <c r="AA123" i="3" s="1"/>
  <c r="AE127" i="26"/>
  <c r="AA121" i="3" s="1"/>
  <c r="AE125" i="26"/>
  <c r="AA119" i="3" s="1"/>
  <c r="AE123" i="26"/>
  <c r="AA117" i="3" s="1"/>
  <c r="AE31" i="26"/>
  <c r="AA25" i="3" s="1"/>
  <c r="AE26" i="26"/>
  <c r="I89" i="3"/>
  <c r="AD95" i="26"/>
  <c r="AC42" i="26"/>
  <c r="AD33" i="26"/>
  <c r="AB11" i="26"/>
  <c r="AD29" i="26"/>
  <c r="AD19" i="26"/>
  <c r="AB139" i="26"/>
  <c r="AB131" i="26"/>
  <c r="AD122" i="26"/>
  <c r="AD117" i="26"/>
  <c r="AD91" i="26"/>
  <c r="AB87" i="26"/>
  <c r="AD85" i="26"/>
  <c r="AB64" i="26"/>
  <c r="AD51" i="26"/>
  <c r="AC46" i="26"/>
  <c r="I133" i="3"/>
  <c r="I32" i="3"/>
  <c r="F4" i="26"/>
  <c r="AE65" i="26"/>
  <c r="AA59" i="3" s="1"/>
  <c r="AE57" i="26"/>
  <c r="AA51" i="3" s="1"/>
  <c r="AE49" i="26"/>
  <c r="AA43" i="3" s="1"/>
  <c r="AE33" i="26"/>
  <c r="AA27" i="3" s="1"/>
  <c r="AC10" i="26"/>
  <c r="AC123" i="26"/>
  <c r="AC115" i="26"/>
  <c r="AC107" i="26"/>
  <c r="AC99" i="26"/>
  <c r="AC91" i="26"/>
  <c r="AC83" i="26"/>
  <c r="AC75" i="26"/>
  <c r="AC67" i="26"/>
  <c r="AC59" i="26"/>
  <c r="AC51" i="26"/>
  <c r="AC43" i="26"/>
  <c r="AE17" i="26"/>
  <c r="AA11" i="3" s="1"/>
  <c r="AE28" i="26"/>
  <c r="AA22" i="3" s="1"/>
  <c r="AE22" i="26"/>
  <c r="AA16" i="3" s="1"/>
  <c r="AE13" i="26"/>
  <c r="AA7" i="3" s="1"/>
  <c r="AE11" i="26"/>
  <c r="AA5" i="3" s="1"/>
  <c r="AB50" i="26"/>
  <c r="AD48" i="26"/>
  <c r="AC44" i="26"/>
  <c r="AE16" i="26"/>
  <c r="AA10" i="3" s="1"/>
  <c r="AE24" i="26"/>
  <c r="AA18" i="3" s="1"/>
  <c r="E4" i="26"/>
  <c r="AD12" i="26"/>
  <c r="H6" i="3"/>
  <c r="E3" i="26"/>
  <c r="AB10" i="26"/>
  <c r="AD28" i="26"/>
  <c r="AC17" i="26"/>
  <c r="G4" i="3"/>
  <c r="AE10" i="26"/>
  <c r="AA4" i="3" s="1"/>
  <c r="AC23" i="26"/>
  <c r="AC15" i="26"/>
  <c r="AB56" i="26"/>
  <c r="AC54" i="26"/>
  <c r="G17" i="3"/>
  <c r="G22" i="3"/>
  <c r="G16" i="3"/>
  <c r="G5" i="3"/>
  <c r="AE18" i="26"/>
  <c r="AA12" i="3" s="1"/>
  <c r="AC28" i="26"/>
  <c r="AC24" i="26"/>
  <c r="AD13" i="26"/>
  <c r="AD11" i="26"/>
  <c r="AC119" i="26"/>
  <c r="AC111" i="26"/>
  <c r="AC103" i="26"/>
  <c r="AC95" i="26"/>
  <c r="AC87" i="26"/>
  <c r="AC79" i="26"/>
  <c r="AC71" i="26"/>
  <c r="AC63" i="26"/>
  <c r="AC55" i="26"/>
  <c r="AC47" i="26"/>
  <c r="G10" i="3"/>
  <c r="G7" i="3"/>
  <c r="AC11" i="26"/>
  <c r="D5" i="26"/>
  <c r="AE19" i="26"/>
  <c r="AA13" i="3" s="1"/>
  <c r="AE15" i="26"/>
  <c r="AA9" i="3" s="1"/>
  <c r="G6" i="3"/>
  <c r="D4" i="26"/>
  <c r="D3" i="26"/>
  <c r="AE12" i="26"/>
  <c r="AB12" i="26"/>
  <c r="D1" i="5"/>
  <c r="D1" i="8"/>
  <c r="D2" i="22"/>
  <c r="D1" i="25"/>
  <c r="D1" i="12"/>
  <c r="D2" i="18"/>
  <c r="D1" i="21"/>
  <c r="D2" i="13"/>
  <c r="D1" i="17"/>
  <c r="D2" i="9"/>
  <c r="D1" i="7"/>
  <c r="D1" i="16"/>
  <c r="D1" i="20"/>
  <c r="D1" i="24"/>
  <c r="D1" i="11"/>
  <c r="D1" i="6"/>
  <c r="D1" i="10"/>
  <c r="D1" i="14"/>
  <c r="D1" i="19"/>
  <c r="D1" i="23"/>
  <c r="Q7" i="26" l="1"/>
  <c r="Q6" i="26" s="1"/>
  <c r="L7" i="26"/>
  <c r="L6" i="26" s="1"/>
  <c r="K7" i="26"/>
  <c r="K6" i="26" s="1"/>
  <c r="U7" i="26"/>
  <c r="W7" i="26"/>
  <c r="W6" i="26" s="1"/>
  <c r="N7" i="26"/>
  <c r="S7" i="26"/>
  <c r="S6" i="26" s="1"/>
  <c r="H7" i="26"/>
  <c r="S8" i="4" s="1"/>
  <c r="G7" i="26"/>
  <c r="G6" i="26" s="1"/>
  <c r="U7" i="4" s="1"/>
  <c r="M7" i="26"/>
  <c r="T13" i="4" s="1"/>
  <c r="R7" i="26"/>
  <c r="J7" i="26"/>
  <c r="V7" i="26"/>
  <c r="V6" i="26" s="1"/>
  <c r="P7" i="26"/>
  <c r="P6" i="26" s="1"/>
  <c r="T7" i="26"/>
  <c r="O7" i="26"/>
  <c r="I7" i="26"/>
  <c r="E7" i="26"/>
  <c r="M5" i="30" s="1"/>
  <c r="AJ52" i="26"/>
  <c r="AJ50" i="26"/>
  <c r="AJ45" i="26"/>
  <c r="AI46" i="26"/>
  <c r="AI54" i="26"/>
  <c r="AI50" i="26"/>
  <c r="AI45" i="26"/>
  <c r="AI47" i="26"/>
  <c r="AI52" i="26"/>
  <c r="AJ54" i="26"/>
  <c r="AI55" i="26"/>
  <c r="AJ46" i="26"/>
  <c r="AI51" i="26"/>
  <c r="F7" i="26"/>
  <c r="AI48" i="26"/>
  <c r="AJ49" i="26"/>
  <c r="AJ44" i="26"/>
  <c r="AA20" i="3"/>
  <c r="AJ51" i="26"/>
  <c r="AI44" i="26"/>
  <c r="AJ48" i="26"/>
  <c r="AJ53" i="26"/>
  <c r="AI53" i="26"/>
  <c r="AI49" i="26"/>
  <c r="AJ55" i="26"/>
  <c r="AJ47" i="26"/>
  <c r="AH14" i="26"/>
  <c r="B24" i="4" s="1"/>
  <c r="AJ14" i="26"/>
  <c r="AJ15" i="26"/>
  <c r="AI16" i="26"/>
  <c r="C26" i="4" s="1"/>
  <c r="AI43" i="26"/>
  <c r="D7" i="26"/>
  <c r="M4" i="30" s="1"/>
  <c r="AH15" i="26"/>
  <c r="B25" i="4" s="1"/>
  <c r="AH16" i="26"/>
  <c r="AA6" i="3"/>
  <c r="AI15" i="26"/>
  <c r="C25" i="4" s="1"/>
  <c r="AJ43" i="26"/>
  <c r="AJ16" i="26"/>
  <c r="AI14" i="26"/>
  <c r="M6" i="26" l="1"/>
  <c r="R8" i="4"/>
  <c r="R23" i="4"/>
  <c r="S23" i="4"/>
  <c r="U23" i="4"/>
  <c r="T23" i="4"/>
  <c r="U17" i="4"/>
  <c r="S17" i="4"/>
  <c r="T17" i="4"/>
  <c r="R17" i="4"/>
  <c r="T12" i="4"/>
  <c r="R12" i="4"/>
  <c r="S12" i="4"/>
  <c r="U12" i="4"/>
  <c r="U11" i="4"/>
  <c r="S11" i="4"/>
  <c r="T11" i="4"/>
  <c r="R11" i="4"/>
  <c r="T19" i="4"/>
  <c r="S19" i="4"/>
  <c r="U6" i="26"/>
  <c r="T21" i="4"/>
  <c r="S21" i="4"/>
  <c r="U21" i="4"/>
  <c r="R21" i="4"/>
  <c r="U19" i="4"/>
  <c r="R19" i="4"/>
  <c r="N6" i="26"/>
  <c r="U14" i="4" s="1"/>
  <c r="T14" i="4"/>
  <c r="S14" i="4"/>
  <c r="R14" i="4"/>
  <c r="U13" i="4"/>
  <c r="R13" i="4"/>
  <c r="S13" i="4"/>
  <c r="T8" i="4"/>
  <c r="K8" i="30"/>
  <c r="H6" i="26"/>
  <c r="N8" i="30" s="1"/>
  <c r="M8" i="30"/>
  <c r="L8" i="30"/>
  <c r="K7" i="30"/>
  <c r="L7" i="30"/>
  <c r="S7" i="4"/>
  <c r="T7" i="4"/>
  <c r="R7" i="4"/>
  <c r="M7" i="30"/>
  <c r="N7" i="30"/>
  <c r="L5" i="30"/>
  <c r="AK46" i="26"/>
  <c r="AI61" i="26" s="1"/>
  <c r="AK52" i="26"/>
  <c r="AI67" i="26" s="1"/>
  <c r="R16" i="4"/>
  <c r="S22" i="4"/>
  <c r="R22" i="4"/>
  <c r="U22" i="4"/>
  <c r="T22" i="4"/>
  <c r="U16" i="4"/>
  <c r="T16" i="4"/>
  <c r="S16" i="4"/>
  <c r="AK50" i="26"/>
  <c r="AJ65" i="26" s="1"/>
  <c r="R6" i="26"/>
  <c r="U18" i="4"/>
  <c r="S18" i="4"/>
  <c r="T18" i="4"/>
  <c r="R18" i="4"/>
  <c r="J6" i="26"/>
  <c r="U10" i="4" s="1"/>
  <c r="R10" i="4"/>
  <c r="T10" i="4"/>
  <c r="S10" i="4"/>
  <c r="S5" i="4"/>
  <c r="T5" i="4"/>
  <c r="K5" i="30"/>
  <c r="AK45" i="26"/>
  <c r="AJ60" i="26" s="1"/>
  <c r="T6" i="26"/>
  <c r="S20" i="4"/>
  <c r="U20" i="4"/>
  <c r="R20" i="4"/>
  <c r="T20" i="4"/>
  <c r="AK54" i="26"/>
  <c r="AJ69" i="26" s="1"/>
  <c r="O6" i="26"/>
  <c r="T15" i="4"/>
  <c r="R15" i="4"/>
  <c r="S15" i="4"/>
  <c r="U15" i="4"/>
  <c r="I6" i="26"/>
  <c r="U9" i="4" s="1"/>
  <c r="R9" i="4"/>
  <c r="S9" i="4"/>
  <c r="T9" i="4"/>
  <c r="AK51" i="26"/>
  <c r="AJ66" i="26" s="1"/>
  <c r="E6" i="26"/>
  <c r="R5" i="4"/>
  <c r="AK48" i="26"/>
  <c r="AI63" i="26" s="1"/>
  <c r="AK44" i="26"/>
  <c r="L6" i="30"/>
  <c r="F6" i="26"/>
  <c r="N6" i="30" s="1"/>
  <c r="K6" i="30"/>
  <c r="R6" i="4"/>
  <c r="M6" i="30"/>
  <c r="S6" i="4"/>
  <c r="T6" i="4"/>
  <c r="AK49" i="26"/>
  <c r="AK47" i="26"/>
  <c r="AK53" i="26"/>
  <c r="AK55" i="26"/>
  <c r="AK43" i="26"/>
  <c r="AJ58" i="26" s="1"/>
  <c r="L4" i="30"/>
  <c r="AK14" i="26"/>
  <c r="AH22" i="26" s="1"/>
  <c r="AJ17" i="26"/>
  <c r="AH17" i="26"/>
  <c r="B27" i="4" s="1"/>
  <c r="D6" i="26"/>
  <c r="R4" i="4"/>
  <c r="T4" i="4"/>
  <c r="S4" i="4"/>
  <c r="K4" i="30"/>
  <c r="AK15" i="26"/>
  <c r="AI17" i="26"/>
  <c r="C27" i="4" s="1"/>
  <c r="C24" i="4"/>
  <c r="B26" i="4"/>
  <c r="AK16" i="26"/>
  <c r="AI60" i="26" l="1"/>
  <c r="AJ61" i="26"/>
  <c r="U8" i="4"/>
  <c r="AJ67" i="26"/>
  <c r="AI65" i="26"/>
  <c r="U6" i="4"/>
  <c r="AI69" i="26"/>
  <c r="AI22" i="26"/>
  <c r="C18" i="4" s="1"/>
  <c r="AJ63" i="26"/>
  <c r="AI66" i="26"/>
  <c r="AI30" i="26"/>
  <c r="AH37" i="26" s="1"/>
  <c r="AI58" i="26"/>
  <c r="U5" i="4"/>
  <c r="N5" i="30"/>
  <c r="AI62" i="26"/>
  <c r="AJ62" i="26"/>
  <c r="AI64" i="26"/>
  <c r="AJ64" i="26"/>
  <c r="AI70" i="26"/>
  <c r="AJ70" i="26"/>
  <c r="AJ68" i="26"/>
  <c r="AI68" i="26"/>
  <c r="AJ59" i="26"/>
  <c r="AI59" i="26"/>
  <c r="AH23" i="26"/>
  <c r="B19" i="4" s="1"/>
  <c r="AH30" i="26"/>
  <c r="B6" i="4" s="1"/>
  <c r="U4" i="4"/>
  <c r="N4" i="30"/>
  <c r="AI23" i="26"/>
  <c r="C19" i="4" s="1"/>
  <c r="AK17" i="26"/>
  <c r="AI31" i="26"/>
  <c r="C7" i="4" s="1"/>
  <c r="AH24" i="26"/>
  <c r="B20" i="4" s="1"/>
  <c r="AH31" i="26"/>
  <c r="B7" i="4" s="1"/>
  <c r="AI24" i="26"/>
  <c r="C20" i="4" s="1"/>
  <c r="AH29" i="26"/>
  <c r="B18" i="4"/>
  <c r="C6" i="4" l="1"/>
  <c r="AI29" i="26"/>
  <c r="C5" i="4" s="1"/>
  <c r="AG37" i="26"/>
  <c r="N9" i="30"/>
  <c r="N11" i="30" s="1"/>
  <c r="U26" i="4"/>
  <c r="U25" i="4"/>
  <c r="U27" i="4"/>
  <c r="B5" i="4"/>
  <c r="B5" i="30"/>
  <c r="C5" i="30" l="1"/>
  <c r="AG34" i="26"/>
  <c r="AH34" i="26" s="1"/>
  <c r="N10"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Jean-Pierre Villain</author>
  </authors>
  <commentList>
    <comment ref="B2" authorId="0" shapeId="0" xr:uid="{A84859A8-8867-4779-8E63-75F29A82CF60}">
      <text>
        <r>
          <rPr>
            <b/>
            <sz val="9"/>
            <color indexed="81"/>
            <rFont val="Tahoma"/>
            <family val="2"/>
          </rPr>
          <t>Jean-Pierre Villain:</t>
        </r>
        <r>
          <rPr>
            <sz val="9"/>
            <color indexed="81"/>
            <rFont val="Tahoma"/>
            <family val="2"/>
          </rPr>
          <t xml:space="preserve">
Valeur de contrôle, ne pas effacer ou modifier la celule B2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Jean-Pierre Villain</author>
  </authors>
  <commentList>
    <comment ref="B2" authorId="0" shapeId="0" xr:uid="{12B363BF-7DCC-4B6E-A7AD-DA8D18E534CA}">
      <text>
        <r>
          <rPr>
            <b/>
            <sz val="9"/>
            <color indexed="81"/>
            <rFont val="Tahoma"/>
            <family val="2"/>
          </rPr>
          <t>Jean-Pierre Villain:</t>
        </r>
        <r>
          <rPr>
            <sz val="9"/>
            <color indexed="81"/>
            <rFont val="Tahoma"/>
            <family val="2"/>
          </rPr>
          <t xml:space="preserve">
Valeur de contrôle, ne pas supprimer ou modifier cette cellule</t>
        </r>
      </text>
    </comment>
  </commentList>
</comments>
</file>

<file path=xl/sharedStrings.xml><?xml version="1.0" encoding="utf-8"?>
<sst xmlns="http://schemas.openxmlformats.org/spreadsheetml/2006/main" count="3854" uniqueCount="493">
  <si>
    <t>Échantillon évalué</t>
  </si>
  <si>
    <t xml:space="preserve">Date : </t>
  </si>
  <si>
    <t xml:space="preserve">Auditeur : </t>
  </si>
  <si>
    <t xml:space="preserve">Contexte : </t>
  </si>
  <si>
    <t xml:space="preserve">Site : </t>
  </si>
  <si>
    <t>N° page</t>
  </si>
  <si>
    <t>Titre de la page</t>
  </si>
  <si>
    <t>URL</t>
  </si>
  <si>
    <t>P01</t>
  </si>
  <si>
    <t>Accueil</t>
  </si>
  <si>
    <t>P02</t>
  </si>
  <si>
    <t>P03</t>
  </si>
  <si>
    <t>P04</t>
  </si>
  <si>
    <t>P05</t>
  </si>
  <si>
    <t>P06</t>
  </si>
  <si>
    <t>P07</t>
  </si>
  <si>
    <t>P08</t>
  </si>
  <si>
    <t>P09</t>
  </si>
  <si>
    <t>P10</t>
  </si>
  <si>
    <t>P11</t>
  </si>
  <si>
    <t>P12</t>
  </si>
  <si>
    <t>P13</t>
  </si>
  <si>
    <t>P14</t>
  </si>
  <si>
    <t>P15</t>
  </si>
  <si>
    <t>P16</t>
  </si>
  <si>
    <t>P17</t>
  </si>
  <si>
    <t>P18</t>
  </si>
  <si>
    <t>P19</t>
  </si>
  <si>
    <t>P20</t>
  </si>
  <si>
    <t>Thématiques</t>
  </si>
  <si>
    <t>Critère</t>
  </si>
  <si>
    <t>Niveau WCAG</t>
  </si>
  <si>
    <t>Recommandation</t>
  </si>
  <si>
    <t>1.1</t>
  </si>
  <si>
    <t>A</t>
  </si>
  <si>
    <t>1.2</t>
  </si>
  <si>
    <t>1.3</t>
  </si>
  <si>
    <t>1.4</t>
  </si>
  <si>
    <t>1.5</t>
  </si>
  <si>
    <t>1.6</t>
  </si>
  <si>
    <t>1.7</t>
  </si>
  <si>
    <t>1.8</t>
  </si>
  <si>
    <t>AA</t>
  </si>
  <si>
    <t>1.9</t>
  </si>
  <si>
    <t>AAA</t>
  </si>
  <si>
    <t>1.10</t>
  </si>
  <si>
    <t>2.1</t>
  </si>
  <si>
    <t>2.2</t>
  </si>
  <si>
    <t>3.1</t>
  </si>
  <si>
    <t>3.2</t>
  </si>
  <si>
    <t>3.3</t>
  </si>
  <si>
    <t>3.4</t>
  </si>
  <si>
    <t>4.1</t>
  </si>
  <si>
    <t>4.2</t>
  </si>
  <si>
    <t>4.3</t>
  </si>
  <si>
    <t>4.4</t>
  </si>
  <si>
    <t>4.5</t>
  </si>
  <si>
    <t>4.6</t>
  </si>
  <si>
    <t>4.7</t>
  </si>
  <si>
    <t>4.8</t>
  </si>
  <si>
    <t>4.9</t>
  </si>
  <si>
    <t>4.10</t>
  </si>
  <si>
    <t>Pour chaque média temporel pré-enregistré ayant une interprétation en langue des signes, celle-ci est-elle pertinente ?</t>
  </si>
  <si>
    <t>4.11</t>
  </si>
  <si>
    <t>4.12</t>
  </si>
  <si>
    <t>4.13</t>
  </si>
  <si>
    <t>Chaque média temporel synchronisé ou seulement vidéo a-t-il, si nécessaire, une transcription textuelle (hors cas particuliers) ?</t>
  </si>
  <si>
    <t>4.14</t>
  </si>
  <si>
    <t>Pour chaque média temporel synchronisé ou seulement vidéo, ayant une transcription textuelle, celle-ci est-elle pertinente ?</t>
  </si>
  <si>
    <t>4.15</t>
  </si>
  <si>
    <t>4.16</t>
  </si>
  <si>
    <t>4.17</t>
  </si>
  <si>
    <t>4.18</t>
  </si>
  <si>
    <t>4.19</t>
  </si>
  <si>
    <t>4.20</t>
  </si>
  <si>
    <t>5.1</t>
  </si>
  <si>
    <t>5.2</t>
  </si>
  <si>
    <t>5.3</t>
  </si>
  <si>
    <t>5.4</t>
  </si>
  <si>
    <t>5.5</t>
  </si>
  <si>
    <t>5.6</t>
  </si>
  <si>
    <t>5.7</t>
  </si>
  <si>
    <t>5.8</t>
  </si>
  <si>
    <t>6.1</t>
  </si>
  <si>
    <t>Chaque lien est-il explicite (hors cas particuliers) ?</t>
  </si>
  <si>
    <t>6.2</t>
  </si>
  <si>
    <t>6.3</t>
  </si>
  <si>
    <t>Chaque intitulé de lien seul est-il explicite hors contexte (hors cas particuliers) ?</t>
  </si>
  <si>
    <t>7.1</t>
  </si>
  <si>
    <t>7.2</t>
  </si>
  <si>
    <t>7.3</t>
  </si>
  <si>
    <t>7.4</t>
  </si>
  <si>
    <t>7.5</t>
  </si>
  <si>
    <t>Chaque script qui provoque une alerte non sollicitée est-il contrôlable par l'utilisateur (hors cas particuliers) ?</t>
  </si>
  <si>
    <t>8.1</t>
  </si>
  <si>
    <t>8.2</t>
  </si>
  <si>
    <t>8.3</t>
  </si>
  <si>
    <t>8.4</t>
  </si>
  <si>
    <t>8.5</t>
  </si>
  <si>
    <t>8.6</t>
  </si>
  <si>
    <t>8.7</t>
  </si>
  <si>
    <t>8.8</t>
  </si>
  <si>
    <t>8.9</t>
  </si>
  <si>
    <t>8.10</t>
  </si>
  <si>
    <t>9.1</t>
  </si>
  <si>
    <t>9.2</t>
  </si>
  <si>
    <t>9.3</t>
  </si>
  <si>
    <t>9.4</t>
  </si>
  <si>
    <t>Dans chaque page Web, la première occurrence de chaque abréviation permet-elle d'en connaître la signification ?</t>
  </si>
  <si>
    <t>9.5</t>
  </si>
  <si>
    <t>Dans chaque page Web, la signification de chaque abréviation est-elle pertinente ?</t>
  </si>
  <si>
    <t>9.6</t>
  </si>
  <si>
    <t>10.1</t>
  </si>
  <si>
    <t>10.2</t>
  </si>
  <si>
    <t>10.3</t>
  </si>
  <si>
    <t>10.4</t>
  </si>
  <si>
    <t>10.5</t>
  </si>
  <si>
    <t>10.6</t>
  </si>
  <si>
    <t>10.7</t>
  </si>
  <si>
    <t>10.8</t>
  </si>
  <si>
    <t>10.9</t>
  </si>
  <si>
    <t>Pour chaque page Web, le texte ne doit pas être justifié. Cette règle est-elle respectée ?</t>
  </si>
  <si>
    <t>10.10</t>
  </si>
  <si>
    <t>Pour chaque page Web, en affichage plein écran et avec une taille de police à 200%, chaque bloc de texte reste-t-il lisible sans l'utilisation de la barre de défilement horizontal ?</t>
  </si>
  <si>
    <t>10.11</t>
  </si>
  <si>
    <t>Pour chaque page Web, les blocs de texte ont-ils une largeur inférieure ou égale à 80 caractères (hors cas particuliers) ?</t>
  </si>
  <si>
    <t>10.12</t>
  </si>
  <si>
    <t>Pour chaque page Web, l'espace entre les lignes et les paragraphes est-il suffisant ?</t>
  </si>
  <si>
    <t>10.13</t>
  </si>
  <si>
    <t>10.14</t>
  </si>
  <si>
    <t>10.15</t>
  </si>
  <si>
    <t>11.1</t>
  </si>
  <si>
    <t>11.2</t>
  </si>
  <si>
    <t>11.3</t>
  </si>
  <si>
    <t>11.4</t>
  </si>
  <si>
    <t>11.5</t>
  </si>
  <si>
    <t>11.6</t>
  </si>
  <si>
    <t>11.7</t>
  </si>
  <si>
    <t>11.8</t>
  </si>
  <si>
    <t>11.9</t>
  </si>
  <si>
    <t>11.10</t>
  </si>
  <si>
    <t>11.11</t>
  </si>
  <si>
    <t>11.12</t>
  </si>
  <si>
    <t>11.13</t>
  </si>
  <si>
    <t>Pour chaque formulaire, toutes les données peuvent-elles être modifiées, mises à jour ou récupérées par l'utilisateur ?</t>
  </si>
  <si>
    <t>11.14</t>
  </si>
  <si>
    <t>Pour chaque formulaire, des aides à la saisie sont-elles présentes ?</t>
  </si>
  <si>
    <t>11.15</t>
  </si>
  <si>
    <t>Pour chaque formulaire, chaque aide à la saisie est-elle pertinente ?</t>
  </si>
  <si>
    <t>12.1</t>
  </si>
  <si>
    <t>Chaque ensemble de pages dispose-t-il de deux systèmes de navigation différents, au moins (hors cas particuliers) ?</t>
  </si>
  <si>
    <t>12.2</t>
  </si>
  <si>
    <t>12.3</t>
  </si>
  <si>
    <t>12.4</t>
  </si>
  <si>
    <t>12.5</t>
  </si>
  <si>
    <t>12.6</t>
  </si>
  <si>
    <t>Dans chaque ensemble de pages, le moteur de recherche est-il atteignable de manière identique ?</t>
  </si>
  <si>
    <t>12.7</t>
  </si>
  <si>
    <t>12.8</t>
  </si>
  <si>
    <t>Dans chaque page web, un fil d'Ariane est-il présent (hors cas particuliers) ?</t>
  </si>
  <si>
    <t>12.9</t>
  </si>
  <si>
    <t>12.10</t>
  </si>
  <si>
    <t>12.11</t>
  </si>
  <si>
    <t>12.12</t>
  </si>
  <si>
    <t>Dans chaque page Web, la page en cours de consultation est-elle indiquée dans le menu de navigation ?</t>
  </si>
  <si>
    <t>12.13</t>
  </si>
  <si>
    <t>12.14</t>
  </si>
  <si>
    <t>13.1</t>
  </si>
  <si>
    <t>13.2</t>
  </si>
  <si>
    <t>13.3</t>
  </si>
  <si>
    <t>13.4</t>
  </si>
  <si>
    <t>Dans chaque page Web, une tâche ne doit pas requérir de limite de temps pour être réalisée, sauf si elle se déroule en temps réel ou si cette limite de temps est essentielle. Cette règle est-elle respectée ?</t>
  </si>
  <si>
    <t>13.5</t>
  </si>
  <si>
    <t>13.6</t>
  </si>
  <si>
    <t>13.7</t>
  </si>
  <si>
    <t>13.8</t>
  </si>
  <si>
    <t>Pour chaque document bureautique ayant une version accessible, cette version offre-t-elle la même information ?</t>
  </si>
  <si>
    <t>13.9</t>
  </si>
  <si>
    <t>Dans chaque page Web, les expressions inhabituelles, les expressions idiomatiques ou le jargon sont-ils explicités ?</t>
  </si>
  <si>
    <t>13.10</t>
  </si>
  <si>
    <t>Dans chaque page Web, pour chaque expression inhabituelle ou limitée, idiomatique ou de jargon ayant une définition, cette définition est-elle pertinente ?</t>
  </si>
  <si>
    <t>13.11</t>
  </si>
  <si>
    <t>13.12</t>
  </si>
  <si>
    <t>13.13</t>
  </si>
  <si>
    <t>Dans chaque page Web, pour chaque mot dont le sens ne peut être compris sans en connaître la prononciation, celle-ci est-elle indiquée ?</t>
  </si>
  <si>
    <t>13.14</t>
  </si>
  <si>
    <t>Dans chaque page Web, chaque texte qui nécessite un niveau de lecture plus avancé que le premier cycle de l'enseignement secondaire a-t-il une version alternative ?</t>
  </si>
  <si>
    <t>13.16</t>
  </si>
  <si>
    <t>Dans chaque page Web, les changements brusques de luminosité ou les effets de flash ont-ils une fréquence inférieure ou égale à 3 par seconde ?</t>
  </si>
  <si>
    <t>Page</t>
  </si>
  <si>
    <t>Url</t>
  </si>
  <si>
    <t>Thématique</t>
  </si>
  <si>
    <t>Statut</t>
  </si>
  <si>
    <t>Dérogation</t>
  </si>
  <si>
    <t>Modifications à apporter</t>
  </si>
  <si>
    <t>Commentaires en cas de dérogations</t>
  </si>
  <si>
    <t>NT</t>
  </si>
  <si>
    <t>Ordre</t>
  </si>
  <si>
    <t>C</t>
  </si>
  <si>
    <t>NC</t>
  </si>
  <si>
    <t>NA</t>
  </si>
  <si>
    <t>Result</t>
  </si>
  <si>
    <t>Résultats</t>
  </si>
  <si>
    <t>Total App</t>
  </si>
  <si>
    <t>Total</t>
  </si>
  <si>
    <t>Conformité pour chaque niveau</t>
  </si>
  <si>
    <t>Conformité RGAA 3</t>
  </si>
  <si>
    <t>Graphique moyenne par page</t>
  </si>
  <si>
    <t>Synthèse</t>
  </si>
  <si>
    <t>Intitulé</t>
  </si>
  <si>
    <t>Nvx</t>
  </si>
  <si>
    <t>Global</t>
  </si>
  <si>
    <t>Résultats par page</t>
  </si>
  <si>
    <t>% C</t>
  </si>
  <si>
    <t>Résultats par niveau</t>
  </si>
  <si>
    <t>Résultats : moyennes</t>
  </si>
  <si>
    <t>Moyenne</t>
  </si>
  <si>
    <t>Meilleure page</t>
  </si>
  <si>
    <t>Plus mauvaise page</t>
  </si>
  <si>
    <t>Graphique niveau légal AA</t>
  </si>
  <si>
    <t>AA (Légal)</t>
  </si>
  <si>
    <t>Calcul de la conformité</t>
  </si>
  <si>
    <t xml:space="preserve">Niveau évalué : </t>
  </si>
  <si>
    <t>Les résultats ci-dessus représentent le niveau de conformité global tel qu'il doit être reporté dans la déclaration de conformité.
Le niveau de référence est le niveau légal AA.
Pour qu'un site soit déclaré conforme au RGAA, ce niveau doit être de 100%.
Les autres données sont indicatives.</t>
  </si>
  <si>
    <t>Chaque image texte porteuse d'information, doit si possible être remplacée par du texte stylé. Cette règle est-elle respectée (hors cas particuliers) ?</t>
  </si>
  <si>
    <t>Dans chaque page Web, le contraste entre la couleur du texte et la couleur de son arrière-plan est-il amélioré (hors cas particuliers) ?</t>
  </si>
  <si>
    <t>Chaque média temporel pré-enregistré a-t-il, si nécessaire, une interprétation en langue des signes (hors cas particuliers) ?</t>
  </si>
  <si>
    <t>Pour chaque média temporel seulement audio pré-enregistré, les dialogues sont-ils suffisamment audibles (hors cas particuliers) ?</t>
  </si>
  <si>
    <t>Dans chaque page Web, le choix de la couleur de fond et de police du texte est-il contrôlable par l'utilisateur ?</t>
  </si>
  <si>
    <t>Dans chaque page Web, le fil d'Ariane est-il pertinent ?</t>
  </si>
  <si>
    <t>Suivi des correctifs</t>
  </si>
  <si>
    <t>Commentaire</t>
  </si>
  <si>
    <t>Page obligatoire</t>
  </si>
  <si>
    <t>Conformité par page</t>
  </si>
  <si>
    <t>% conformité par page</t>
  </si>
  <si>
    <t>total applicable par page</t>
  </si>
  <si>
    <t>Images</t>
  </si>
  <si>
    <t>Chaque image de décoration est-elle correctement ignorée par les technologies d'assistance ?</t>
  </si>
  <si>
    <t>Cadres</t>
  </si>
  <si>
    <t>Couleurs</t>
  </si>
  <si>
    <t>Multimédia</t>
  </si>
  <si>
    <t>Pour chaque tableau de données ayant un titre, le titre est-il correctement associé au tableau de données ?</t>
  </si>
  <si>
    <t>Tableaux</t>
  </si>
  <si>
    <t>Liens</t>
  </si>
  <si>
    <t>Dans chaque page web, les messages de statut sont-ils correctement restitués par les technologies d'assistance ?</t>
  </si>
  <si>
    <t>7.6</t>
  </si>
  <si>
    <t>Script</t>
  </si>
  <si>
    <t>Dans chaque page web, le code de langue de chaque changement de langue est-il valide et pertinent ?</t>
  </si>
  <si>
    <t>Structuration</t>
  </si>
  <si>
    <t>Dans chaque page web, les propriétés d'espacement du texte peuvent-elles être redéfinies par l'utilisateur sans perte de contenu ou de fonctionnalité (hors cas particuliers) ?</t>
  </si>
  <si>
    <t>Dans chaque page web, les contenus additionnels apparaissant via les styles CSS uniquement peuvent-ils être rendus visibles au clavier et par tout dispositif de pointage ?</t>
  </si>
  <si>
    <t>10.16</t>
  </si>
  <si>
    <t>10.17</t>
  </si>
  <si>
    <t>10.18</t>
  </si>
  <si>
    <t>10.19</t>
  </si>
  <si>
    <t>Présentation</t>
  </si>
  <si>
    <t>Dans chaque formulaire, chaque étiquette de champ et son champ associé sont-ils accolés (hors cas particuliers) ?</t>
  </si>
  <si>
    <t>11.16</t>
  </si>
  <si>
    <t>Formulaires</t>
  </si>
  <si>
    <t>Les zones de regroupement de contenus présentes dans plusieurs pages web (zones d'en-tête, de navigation principale, de contenu principal, de pied de page et de moteur de recherche) peuvent-elles être atteintes ou évitées ?</t>
  </si>
  <si>
    <t>Dans chaque page web, un lien d'évitement ou d'accès rapide à la zone de contenu principal est-il présent (hors cas particuliers) ?</t>
  </si>
  <si>
    <t>Dans chaque page web, les raccourcis clavier n'utilisant qu'une seule touche (lettre minuscule ou majuscule, ponctuation, chiffre ou symbole) sont-ils contrôlables par l’utilisateur ?</t>
  </si>
  <si>
    <t>Navigation</t>
  </si>
  <si>
    <t>Dans chaque page web, le contenu proposé est-il consultable quelle que soit l'orientation de l'écran (portait ou paysage) (hors cas particuliers) ?</t>
  </si>
  <si>
    <t>Dans chaque page web, les fonctionnalités utilisables ou disponibles au moyen d'un geste complexe peuvent-elles être également disponibles au moyen d'un geste simple (hors cas particuliers) ?</t>
  </si>
  <si>
    <t>Dans chaque page web, les actions déclenchées au moyen d'un dispositif de pointage sur un point unique de l'écran peuvent-elles faire l'objet d'une annulation (hors cas particuliers) ?</t>
  </si>
  <si>
    <t>Consultation</t>
  </si>
  <si>
    <t>RGAA 4 – GRILLE D'ÉVALUATION</t>
  </si>
  <si>
    <t>Tableau de bord audit RGAA 4</t>
  </si>
  <si>
    <t>Conformité RGAA 4</t>
  </si>
  <si>
    <r>
      <t>La conformité globale (Tableau "</t>
    </r>
    <r>
      <rPr>
        <b/>
        <sz val="11"/>
        <color rgb="FF0B1B34"/>
        <rFont val="Verdana"/>
        <family val="2"/>
      </rPr>
      <t>Conformité RGAA 4</t>
    </r>
    <r>
      <rPr>
        <sz val="11"/>
        <color rgb="FF0B1B34"/>
        <rFont val="Verdana"/>
        <family val="2"/>
      </rPr>
      <t xml:space="preserve">") est calculée de la manière suivante : </t>
    </r>
    <r>
      <rPr>
        <b/>
        <sz val="11"/>
        <color rgb="FF0B1B34"/>
        <rFont val="Verdana"/>
        <family val="2"/>
      </rPr>
      <t>C / (C+NC)</t>
    </r>
    <r>
      <rPr>
        <sz val="11"/>
        <color rgb="FF0B1B34"/>
        <rFont val="Verdana"/>
        <family val="2"/>
      </rPr>
      <t xml:space="preserve"> où </t>
    </r>
    <r>
      <rPr>
        <b/>
        <sz val="11"/>
        <color rgb="FF0B1B34"/>
        <rFont val="Verdana"/>
        <family val="2"/>
      </rPr>
      <t>C</t>
    </r>
    <r>
      <rPr>
        <sz val="11"/>
        <color rgb="FF0B1B34"/>
        <rFont val="Verdana"/>
        <family val="2"/>
      </rPr>
      <t xml:space="preserve"> est le nombre de critères conformes et </t>
    </r>
    <r>
      <rPr>
        <b/>
        <sz val="11"/>
        <color rgb="FF0B1B34"/>
        <rFont val="Verdana"/>
        <family val="2"/>
      </rPr>
      <t>NC</t>
    </r>
    <r>
      <rPr>
        <sz val="11"/>
        <color rgb="FF0B1B34"/>
        <rFont val="Verdana"/>
        <family val="2"/>
      </rPr>
      <t xml:space="preserve"> le nombre de critères non conformes.
C'est ce nombre qui est la référence légale, il représente le</t>
    </r>
    <r>
      <rPr>
        <b/>
        <sz val="11"/>
        <color rgb="FF0B1B34"/>
        <rFont val="Verdana"/>
        <family val="2"/>
      </rPr>
      <t xml:space="preserve"> taux de conformité de l'échantillon</t>
    </r>
    <r>
      <rPr>
        <sz val="11"/>
        <color rgb="FF0B1B34"/>
        <rFont val="Verdana"/>
        <family val="2"/>
      </rPr>
      <t xml:space="preserve">.
Il est normal que le </t>
    </r>
    <r>
      <rPr>
        <b/>
        <sz val="11"/>
        <color rgb="FF0B1B34"/>
        <rFont val="Verdana"/>
        <family val="2"/>
      </rPr>
      <t>taux de conformité global</t>
    </r>
    <r>
      <rPr>
        <sz val="11"/>
        <color rgb="FF0B1B34"/>
        <rFont val="Verdana"/>
        <family val="2"/>
      </rPr>
      <t xml:space="preserve"> diffère sensiblement du </t>
    </r>
    <r>
      <rPr>
        <b/>
        <sz val="11"/>
        <color rgb="FF0B1B34"/>
        <rFont val="Verdana"/>
        <family val="2"/>
      </rPr>
      <t>taux de conformité par page</t>
    </r>
    <r>
      <rPr>
        <sz val="11"/>
        <color rgb="FF0B1B34"/>
        <rFont val="Verdana"/>
        <family val="2"/>
      </rPr>
      <t>.
En effet, un critère NC (non conforme) sur une page rend le critère non conforme sur l'ensemble de l'échantillon.
Pour qu'un site soit conforme (100% des critères applicables sont conformes au niveau AA) il est donc nécessaire que le taux de conformité par page soit égale à 100 %.
Un critère peut prendre 4 statuts différents : 
- C : CONFORME. Le critère est conforme pour l'ensemble des éléments de la page
- NC : NON CONFORME. Au moins un des éléments de la page concernée par le critère n'est pas conforme.
- NA : NON APPLICABLE. Aucun élément dans la page ne concerne le critère.
- NT : NON TESTÉ. Le critère n'est pas testé.</t>
    </r>
  </si>
  <si>
    <t>13.15</t>
  </si>
  <si>
    <t>13.17</t>
  </si>
  <si>
    <t>13.18</t>
  </si>
  <si>
    <t>13.19</t>
  </si>
  <si>
    <t>Chaque image porteuse d'information a-t-elle une alternative textuelle ?</t>
  </si>
  <si>
    <t>Chaque cadre a-t-il un titre de cadre ?</t>
  </si>
  <si>
    <t>Dans chaque page web, l'information ne doit pas être donnée uniquement par la couleur. Cette règle est-elle respectée ?</t>
  </si>
  <si>
    <t>Chaque média temporel pré-enregistré a-t-il, si nécessaire, une transcription textuelle ou une audiodescription (hors cas particuliers) ?</t>
  </si>
  <si>
    <t>La consultation de chaque média temporel est-elle, si nécessaire, contrôlable par le clavier et tout dispositif de pointage ?</t>
  </si>
  <si>
    <t>Chaque script est-il, si nécessaire, compatible avec les technologies d'assistance ?</t>
  </si>
  <si>
    <t>Chaque page web est-elle définie par un type de document ?</t>
  </si>
  <si>
    <t>Dans chaque page web, l'information est-elle structurée par l'utilisation appropriée de titres ?</t>
  </si>
  <si>
    <t>Dans le site web, des feuilles de styles sont-elles utilisées pour contrôler la présentation de l'information ?</t>
  </si>
  <si>
    <t>Pour chaque page web, les contenus peuvent-ils être présentés sans avoir recours à la fois à un défilement vertical pour une fenêtre ayant une hauteur de 256px ou une largeur de 320px (hors cas particulier s ) ?</t>
  </si>
  <si>
    <t>Chaque champ de formulaire a-t-il une étiquette ?</t>
  </si>
  <si>
    <t>Dans chaque formulaire, le contrôle de saisie est-il accompagné, si nécessaire, de suggestions facilitant la correction des erreurs de saisie ?</t>
  </si>
  <si>
    <t>La finalité d'un champ de saisie peut-elle être déduite pour faciliter le remplissage automatique des champs avec les données de l'utilisateur ?</t>
  </si>
  <si>
    <t>Dans chaque page web, les contenus additionnels apparaissant au survol, à la prise de focus ou à l'activation d'un composant d'interface sont-ils, si nécessaire, atteignables au clavier ?</t>
  </si>
  <si>
    <t>Pour chaque page web, l'utilisateur a-t-il le contrôle de chaque limite de temps modifiant le contenu (hors cas particuliers) ?</t>
  </si>
  <si>
    <t>Pour chaque image porteuse d'information ayant une alternative textuelle, cette alternative est-elle pertinente (hors cas particuliers) ?</t>
  </si>
  <si>
    <t>Pour chaque image utilisée comme CAPTCHA ou comme image-test, ayant une alternative textuelle, cette alternative permet-elle d'identifier la nature et la fonction de l'image ?</t>
  </si>
  <si>
    <t>Pour chaque image utilisée comme CAPTCHA, une solution d'accès alternatif au contenu ou à la fonction du CAPTCHA est-elle présente ?</t>
  </si>
  <si>
    <t>Chaque image porteuse d'information a-t-elle, si nécessaire, une description détaillée ?</t>
  </si>
  <si>
    <t>Pour chaque image porteuse d'information ayant une description détaillée, cette description est-elle pertinente ?</t>
  </si>
  <si>
    <t>Chaque image texte porteuse d'information, en l'absence d'un mécanisme de remplacement, doit si possible être remplacée par du texte stylé. Cette règle est-elle respectée (hors cas particuliers) ?</t>
  </si>
  <si>
    <t>Chaque légende d'image est-elle, si nécessaire, correctement reliée à l'image correspondante ?</t>
  </si>
  <si>
    <t>Pour chaque cadre ayant un titre de cadre, ce titre de cadre est-il pertinent ?</t>
  </si>
  <si>
    <t>Dans chaque page web, le contraste entre la couleur du texte et la couleur de son arrière-plan est-il suffisamment élevé (hors cas particuliers) ?</t>
  </si>
  <si>
    <t>Pour chaque média temporel pré-enregistré ayant une transcription textuelle ou une audiodescription synchronisée, celles-ci sont-elles pertinentes (hors cas particuliers) ?</t>
  </si>
  <si>
    <t>Chaque média temporel synchronisé pré-enregistré a-t-il, si nécessaire, des sous-titres synchronisés (hors cas particuliers) ?</t>
  </si>
  <si>
    <t>Pour chaque média temporel synchronisé pré-enregistré ayant des sous-titres synchronisés, ces sous-titres sont-ils pertinents ?</t>
  </si>
  <si>
    <t>Chaque média temporel pré-enregistré a-t-il, si nécessaire, une audiodescription synchronisée (hors cas particuliers) ?</t>
  </si>
  <si>
    <t>Pour chaque média temporel pré-enregistré ayant une audiodescription synchronisée, celle-ci est-elle pertinente ?</t>
  </si>
  <si>
    <t>Chaque média temporel est-il clairement identifiable (hors cas particuliers) ?</t>
  </si>
  <si>
    <t>Chaque média non temporel a-t-il, si nécessaire, une alternative (hors cas particuliers) ?</t>
  </si>
  <si>
    <t>Pour chaque média non temporel ayant une alternative, cette alternative est-elle pertinente ?</t>
  </si>
  <si>
    <t>Chaque son déclenché automatiquement est-il contrôlable par l'utilisateur ?</t>
  </si>
  <si>
    <t>La consultation de chaque média non temporel est-elle contrôlable par le clavier et tout dispositif de pointage ?</t>
  </si>
  <si>
    <t>Chaque média temporel et non temporel est-il compatible avec les technologies d'assistance (hors cas particuliers) ?</t>
  </si>
  <si>
    <t>Pour chaque tableau de données ayant un titre, celui-ci est-il pertinent ?</t>
  </si>
  <si>
    <t>Pour chaque tableau de données, chaque en-tête de colonnes et chaque en-tête de lignes sont-ils correctement déclarés ?</t>
  </si>
  <si>
    <t>Pour chaque tableau de données, la technique appropriée permettant d'associer chaque cellule avec ses en-têtes est-elle utilisée (hors cas particuliers) ?</t>
  </si>
  <si>
    <t>Chaque tableau de mise en forme ne doit pas utiliser d'éléments propres aux tableaux de données. Cette règle est-elle respectée ?</t>
  </si>
  <si>
    <t>Dans chaque page web, chaque lien, à l'exception des ancres, a-t-il un intitulé ?</t>
  </si>
  <si>
    <t>Pour chaque script ayant une alternative, cette alternative est-elle pertinente ?</t>
  </si>
  <si>
    <t>Chaque script est-il contrôlable par le clavier et par tout dispositif de pointage (hors cas particuliers) ?</t>
  </si>
  <si>
    <t>Pour chaque script qui initie un changement de contexte, l'utilisateur est-il averti ou en a-t-il le contrôle ?</t>
  </si>
  <si>
    <t>Pour chaque page web, le code source généré est-il valide selon le type de document spécifié (hors cas particuliers) ?</t>
  </si>
  <si>
    <t>Dans chaque page web, la langue par défaut est-elle présente ?</t>
  </si>
  <si>
    <t>Pour chaque page web ayant une langue par défaut, le code de langue est-il pertinent ?</t>
  </si>
  <si>
    <t>Chaque page web a-t-elle un titre de page ?</t>
  </si>
  <si>
    <t>Pour chaque page web ayant un titre de page, ce titre est-il pertinent ?</t>
  </si>
  <si>
    <t>Dans chaque page web, chaque changement de langue est-il indiqué dans le code source (hors cas particuliers) ?</t>
  </si>
  <si>
    <t>Dans chaque page web, les balises ne doivent pas être utilisées uniquement à des fins de présentation. Cette règle est-elle respectée ?</t>
  </si>
  <si>
    <t>Dans chaque page web, les changements du sens de lecture sont-ils signalés ?</t>
  </si>
  <si>
    <t>Dans chaque page web, la structure du document est-elle cohérente (hors cas particuliers) ?</t>
  </si>
  <si>
    <t>Dans chaque page web, chaque liste est-elle correctement structurée ?</t>
  </si>
  <si>
    <t>Dans chaque page web, chaque citation est-elle correctement indiquée ?</t>
  </si>
  <si>
    <t>Dans chaque page web, le contenu visible reste-t-il présent lorsque les feuilles de styles sont désactivées ?</t>
  </si>
  <si>
    <t>Dans chaque page web, l'information reste-t-elle compréhensible lorsque les feuilles de styles sont désactivées ?</t>
  </si>
  <si>
    <t>Dans chaque page web, le texte reste-t-il lisible lorsque la taille des caractères est augmentée jusqu'à 200%, au moins (hors cas particuliers) ?</t>
  </si>
  <si>
    <t>Dans chaque page web, les déclarations CSS de couleurs de fond d'élément et de police sont-elles correctement utilisées ?</t>
  </si>
  <si>
    <t>Dans chaque page web, chaque lien dont la nature n'est pas évidente est-il visible par rapport au texte environnant ?</t>
  </si>
  <si>
    <t>Dans chaque page web, pour chaque élément recevant le focus, la prise de focus est-elle visible ?</t>
  </si>
  <si>
    <t>Pour chaque page web, les contenus cachés ont-ils vocation à être ignorés par les technologies d'assistance ?</t>
  </si>
  <si>
    <t>Dans chaque page web, l'information ne doit pas être donnée uniquement par la forme, taille ou position. Cette règle est-elle respectée ?</t>
  </si>
  <si>
    <t>Dans chaque page web, l'information ne doit pas être donnée par la forme, taille ou position uniquement. Cette règle est-elle implémentée de façon pertinente ?</t>
  </si>
  <si>
    <t>Chaque étiquette associée à un champ de formulaire est-elle pertinente (hors cas particuliers) ?</t>
  </si>
  <si>
    <t>Dans chaque formulaire, chaque étiquette associée à un champ de formulaire ayant la même fonction et répété plusieurs fois dans une même page ou dans un ensemble de pages est-elle cohérente ?</t>
  </si>
  <si>
    <t>Dans chaque formulaire, les champs de même nature sont-ils regroupés, si nécessaire ?</t>
  </si>
  <si>
    <t>Dans chaque formulaire, chaque regroupement de champs de formulaire a-t-il une légende ?</t>
  </si>
  <si>
    <t>Dans chaque formulaire, chaque légende associée à un regroupement de champs de même nature est-elle pertinente ?</t>
  </si>
  <si>
    <t>Dans chaque formulaire, l'intitulé de chaque bouton est-il pertinent (hors cas particuliers) ?</t>
  </si>
  <si>
    <t>Pour chaque formulaire qui modifie ou supprime des données, ou qui transmet des réponses à un test ou à un examen, ou dont la validation a des conséquences financières ou juridiques, la saisie des données vérifie-t-elle une de ces conditions ?</t>
  </si>
  <si>
    <t>Dans chaque ensemble de pages, le menu et les barres de navigation sont-ils toujours à la même place (hors cas particuliers) ?</t>
  </si>
  <si>
    <t>La page « plan du site » est-elle pertinente ?</t>
  </si>
  <si>
    <t>Dans chaque ensemble de pages, la page « plan du site » est-elle atteignable de manière identique ?</t>
  </si>
  <si>
    <t>Dans chaque page web, l'ordre de tabulation est-il cohérent ?</t>
  </si>
  <si>
    <t>Dans chaque page web, la navigation ne doit pas contenir de piège au clavier. Cette règle est-elle respectée ?</t>
  </si>
  <si>
    <t>Dans chaque page web, l'ouverture d'une nouvelle fenêtre ne doit pas être déclenchée sans action de l'utilisateur. Cette règle est-elle respectée ?</t>
  </si>
  <si>
    <t>Dans chaque page web, chaque document bureautique en téléchargement possède-t-il, si nécessaire, une version accessible (hors cas particuliers) ?</t>
  </si>
  <si>
    <t>Dans chaque page web, chaque contenu cryptique (art ASCII, émoticon, syntaxe cryptique) a-t-il une alternative ?</t>
  </si>
  <si>
    <t>Dans chaque page web, pour chaque contenu cryptique (art ASCII, émoticon, syntaxe cryptique) ayant une alternative, cette alternative est-elle pertinente ?</t>
  </si>
  <si>
    <t>Dans chaque page web, les changements brusques de luminosité ou les effets de flash sont-ils correctement utilisés ?</t>
  </si>
  <si>
    <t>Dans chaque page web, chaque contenu en mouvement ou clignotant est-il contrôlable par l'utilisateur ?</t>
  </si>
  <si>
    <t>Dans chaque page web, les fonctionnalités qui impliquent un mouvement de l'appareil ou vers l'appareil peuvent-elles être satisfaites de manière alternative (hors cas particuliers) ?</t>
  </si>
  <si>
    <t>Dans chaque page web, les couleurs utilisées dans les composants d'interface ou les éléments graphiques porteurs d'informations sont-elles suffisamment contrastées (hors cas particuliers ) ?</t>
  </si>
  <si>
    <t>Dans chaque page web, les contenus additionnels apparaissant à la prise de focus ou au survol d'un composant d'interface sont-ils contrôlables par l'utilisateur (hors cas particuliers ) ?</t>
  </si>
  <si>
    <t xml:space="preserve">Type d'audit : </t>
  </si>
  <si>
    <t>O</t>
  </si>
  <si>
    <t>Conformité du diagnostic rapide</t>
  </si>
  <si>
    <t>Note importante</t>
  </si>
  <si>
    <t>Résultats diagnostic rapide RGAA 4</t>
  </si>
  <si>
    <t>Les résultats affichés sont des résultats partiels établis sur un échantillon de page réduit et sur une liste de critère réduites.
Ils ne peuvent en aucun cas servir de base à une déclaration d'accessibilité ou à une quelconque communication qui serait basée sur ces résultats.</t>
  </si>
  <si>
    <t>Statistiques</t>
  </si>
  <si>
    <t>Audit RGAA 4</t>
  </si>
  <si>
    <t>Niveau</t>
  </si>
  <si>
    <t>Grille de calcul des résultats</t>
  </si>
  <si>
    <t>Critères</t>
  </si>
  <si>
    <t>Résultats par thématique</t>
  </si>
  <si>
    <t>Tot App</t>
  </si>
  <si>
    <t>En nombre</t>
  </si>
  <si>
    <t>En Pourcentage</t>
  </si>
  <si>
    <t>Chaque média temporel pré-enregistré a-t-il, si nécessaire, une audiodescription étendue synchronisée (hors cas particuliers) ?</t>
  </si>
  <si>
    <t>Pour chaque média temporel pré-enregistré ayant une audiodescription étendue synchronisée, celle-ci est-elle pertinente ?</t>
  </si>
  <si>
    <t>Dans chaque formulaire, les items de même nature d'une liste de choix sont-ils regroupés de manière pertinente ?</t>
  </si>
  <si>
    <t>Dans chaque formulaire, le contrôle de saisie est-il utilisé de manière pertinente (hors cas particuliers) ?</t>
  </si>
  <si>
    <t>Dans chaque page Web, lors d'une interruption de session authentifiée, les données saisies par l'utilisateur sont-elles récupérées après réauthentification ?</t>
  </si>
  <si>
    <t>Éléments obligatoires</t>
  </si>
  <si>
    <t>Chaque tableau de données complexe a-t-il un résumé ?</t>
  </si>
  <si>
    <t>Pour chaque tableau de données complexe ayant un résumé, celui-ci est-il pertinent ?</t>
  </si>
  <si>
    <t>Pour chaque tableau de mise en forme, le contenu linéarisé reste-t-il compréhensible (hors cas particuliers) ?</t>
  </si>
  <si>
    <r>
      <t xml:space="preserve">Au moins une alternative d'image porteuse d'information n'est pas pertinente.
Par exemple : 
</t>
    </r>
    <r>
      <rPr>
        <sz val="8"/>
        <rFont val="Verdana"/>
        <family val="2"/>
      </rPr>
      <t xml:space="preserve">- Les images &lt;img&gt; SAP (alt="Logo SAP") et SAP Concur (alt="Logo SAP Concur") ont des alternatives non pertinentes.
</t>
    </r>
    <r>
      <rPr>
        <b/>
        <sz val="8"/>
        <rFont val="Verdana"/>
        <family val="2"/>
      </rPr>
      <t xml:space="preserve"> 
Corrections : 
</t>
    </r>
    <r>
      <rPr>
        <sz val="8"/>
        <rFont val="Verdana"/>
        <family val="2"/>
      </rPr>
      <t>- Modifier les alternatives d'images en alt="SAP" et alt="SAP Concur".</t>
    </r>
  </si>
  <si>
    <r>
      <t xml:space="preserve">Au moins un composant d'interface ou un élément graphique porteur d'information n'est pas suffisamment contrasté.
Par exemple :
</t>
    </r>
    <r>
      <rPr>
        <sz val="8"/>
        <rFont val="Verdana"/>
        <family val="2"/>
      </rPr>
      <t>- La bordure grise des champs de formulaire est insuffisamment contrastée (#999CA0).</t>
    </r>
    <r>
      <rPr>
        <b/>
        <sz val="8"/>
        <rFont val="Verdana"/>
        <family val="2"/>
      </rPr>
      <t xml:space="preserve">
Corrections :
</t>
    </r>
    <r>
      <rPr>
        <sz val="8"/>
        <rFont val="Verdana"/>
        <family val="2"/>
      </rPr>
      <t>- Contrôler tous les contrastes des composants d'interface et des éléments graphiques et vérifier qu'ils sont suffisants (3:1). 
- Renforcer le gris pour atteindre un ratio de 3:1.</t>
    </r>
  </si>
  <si>
    <r>
      <rPr>
        <b/>
        <sz val="8"/>
        <rFont val="Verdana"/>
        <family val="2"/>
      </rPr>
      <t>La page contient des erreurs de code HTML qui peuvent impacter l'accessibilité.</t>
    </r>
    <r>
      <rPr>
        <sz val="8"/>
        <rFont val="Verdana"/>
        <family val="2"/>
      </rPr>
      <t xml:space="preserve">
</t>
    </r>
    <r>
      <rPr>
        <b/>
        <sz val="8"/>
        <rFont val="Verdana"/>
        <family val="2"/>
      </rPr>
      <t>Par exemple :</t>
    </r>
    <r>
      <rPr>
        <sz val="8"/>
        <rFont val="Verdana"/>
        <family val="2"/>
      </rPr>
      <t xml:space="preserve">
- Nombreuses erreurs d'attributs
</t>
    </r>
    <r>
      <rPr>
        <b/>
        <sz val="8"/>
        <rFont val="Verdana"/>
        <family val="2"/>
      </rPr>
      <t>Corrections :</t>
    </r>
    <r>
      <rPr>
        <sz val="8"/>
        <rFont val="Verdana"/>
        <family val="2"/>
      </rPr>
      <t xml:space="preserve">
- Corriger les erreurs de code relatives à l'écriture des balises, l'imbrication des balises, l'écriture des attributs, la validité des valeurs d'attributs.</t>
    </r>
  </si>
  <si>
    <r>
      <rPr>
        <b/>
        <sz val="8"/>
        <rFont val="Verdana"/>
        <family val="2"/>
      </rPr>
      <t>La structure du document n'est pas pertinente.</t>
    </r>
    <r>
      <rPr>
        <sz val="8"/>
        <rFont val="Verdana"/>
        <family val="2"/>
      </rPr>
      <t xml:space="preserve">
</t>
    </r>
    <r>
      <rPr>
        <b/>
        <sz val="8"/>
        <rFont val="Verdana"/>
        <family val="2"/>
      </rPr>
      <t>Par exemple :</t>
    </r>
    <r>
      <rPr>
        <sz val="8"/>
        <rFont val="Verdana"/>
        <family val="2"/>
      </rPr>
      <t xml:space="preserve">
- La structure HTML5 est totalement absente.
</t>
    </r>
    <r>
      <rPr>
        <b/>
        <sz val="8"/>
        <rFont val="Verdana"/>
        <family val="2"/>
      </rPr>
      <t>Corrections :</t>
    </r>
    <r>
      <rPr>
        <sz val="8"/>
        <rFont val="Verdana"/>
        <family val="2"/>
      </rPr>
      <t xml:space="preserve">
Implémenter les éléments suivants : 
 - &lt;header role="banner"&gt; sur la zone d'en-tête ;
 - &lt;main role="main"&gt; sur le contenu principal ;
 - &lt;footer role="contentinfo"&gt; sur le pied de page.
</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</si>
  <si>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 size sur les deux balises input
- Attribut width sur la balise table.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</si>
  <si>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Les feuilles de styles CSS insèrent du contenu porteur d'information.</t>
    </r>
    <r>
      <rPr>
        <sz val="8"/>
        <rFont val="Verdana"/>
        <family val="2"/>
      </rPr>
      <t xml:space="preserve">
</t>
    </r>
    <r>
      <rPr>
        <u/>
        <sz val="8"/>
        <rFont val="Verdana"/>
        <family val="2"/>
      </rPr>
      <t xml:space="preserve">
</t>
    </r>
    <r>
      <rPr>
        <b/>
        <sz val="8"/>
        <rFont val="Verdana"/>
        <family val="2"/>
      </rPr>
      <t>Par exemple :</t>
    </r>
    <r>
      <rPr>
        <sz val="8"/>
        <rFont val="Verdana"/>
        <family val="2"/>
      </rPr>
      <t xml:space="preserve">
- L'image de fond "République française - Chorus Déplacements Temporaires" insérée en CSS. 
</t>
    </r>
    <r>
      <rPr>
        <b/>
        <sz val="8"/>
        <rFont val="Verdana"/>
        <family val="2"/>
      </rPr>
      <t>Corrections :</t>
    </r>
    <r>
      <rPr>
        <sz val="8"/>
        <rFont val="Verdana"/>
        <family val="2"/>
      </rPr>
      <t xml:space="preserve">
- Remplacer le contenu inséré avec CSS par un contenu inséré directement dans le code HTML.
- Ou associer une alternative textuelle qui reprend le texte visible (République française - Chorus Déplacements Temporaires) au contenu inséré avec CSS.</t>
    </r>
  </si>
  <si>
    <r>
      <rPr>
        <b/>
        <sz val="8"/>
        <rFont val="Verdana"/>
        <family val="2"/>
      </rPr>
      <t xml:space="preserve">Lorsque l'on zoome à 200%, certains contenus ne sont plus totalement lisibles. 
Les feuilles de styles comportent des unités non relatives (pt, pc, mm, cm, in).
</t>
    </r>
    <r>
      <rPr>
        <sz val="8"/>
        <rFont val="Verdana"/>
        <family val="2"/>
      </rPr>
      <t xml:space="preserve">
</t>
    </r>
    <r>
      <rPr>
        <b/>
        <sz val="8"/>
        <rFont val="Verdana"/>
        <family val="2"/>
      </rPr>
      <t>Par exemple :</t>
    </r>
    <r>
      <rPr>
        <sz val="8"/>
        <rFont val="Verdana"/>
        <family val="2"/>
      </rPr>
      <t xml:space="preserve">
- Impossible d'accéder au reste de l'écran lorsque l'on zoome à 200%.
</t>
    </r>
    <r>
      <rPr>
        <b/>
        <sz val="8"/>
        <rFont val="Verdana"/>
        <family val="2"/>
      </rPr>
      <t>Corrections :</t>
    </r>
    <r>
      <rPr>
        <sz val="8"/>
        <rFont val="Verdana"/>
        <family val="2"/>
      </rPr>
      <t xml:space="preserve">
- Modifier les directives CSS pour rendre tous les contenus lisibles à 200%.
- Rechercher et remplacer toutes les unités non relatives (pt, pc, mm, cm, in) par des unités relatives (px, em, rem, %, etc.), dans toutes les feuilles de styles, sauf celles dédiées à l'impression (par ex. media="print").
➝ Débloquer le scroll vertical pour donner accès au reste du contenu de la page</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</si>
  <si>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sur le bouton "Suivant" ou les boutons "Autre compte" et "Homologation".
</t>
    </r>
    <r>
      <rPr>
        <b/>
        <sz val="8"/>
        <rFont val="Verdana"/>
        <family val="2"/>
      </rPr>
      <t>Corrections :</t>
    </r>
    <r>
      <rPr>
        <sz val="8"/>
        <rFont val="Verdana"/>
        <family val="2"/>
      </rPr>
      <t xml:space="preserve">
- Supprimer toutes les directives (outline: none, outline-color, etc.) visant à dégrader ou supprimer l'indication visuelle de focus.
- OU surcharger ces directives pour rétablir l'indication visuelle du focus.
- OU définir un style du focus qui soit suffisamment contrasté (ratio minimum de 3:1 entre les couleurs du focus et les couleurs environnantes).</t>
    </r>
  </si>
  <si>
    <r>
      <rPr>
        <b/>
        <sz val="8"/>
        <color theme="1"/>
        <rFont val="Verdana"/>
        <family val="2"/>
      </rPr>
      <t>Dans une fenêtre de 320px de large, le contenu n'est plus totalement lisible (le contenu est tronqué) ou il est nécessaire d'utiliser la barre de défilement horizontal.</t>
    </r>
    <r>
      <rPr>
        <sz val="8"/>
        <color theme="1"/>
        <rFont val="Verdana"/>
        <family val="2"/>
      </rPr>
      <t xml:space="preserve">
</t>
    </r>
    <r>
      <rPr>
        <b/>
        <sz val="8"/>
        <color theme="1"/>
        <rFont val="Verdana"/>
        <family val="2"/>
      </rPr>
      <t>Par exemple :</t>
    </r>
    <r>
      <rPr>
        <sz val="8"/>
        <color theme="1"/>
        <rFont val="Verdana"/>
        <family val="2"/>
      </rPr>
      <t xml:space="preserve">
- Les contenus sont tronqués.
</t>
    </r>
    <r>
      <rPr>
        <b/>
        <sz val="8"/>
        <color theme="1"/>
        <rFont val="Verdana"/>
        <family val="2"/>
      </rPr>
      <t>Correction :</t>
    </r>
    <r>
      <rPr>
        <sz val="8"/>
        <color theme="1"/>
        <rFont val="Verdana"/>
        <family val="2"/>
      </rPr>
      <t xml:space="preserve">
- Modifier les directives CSS, notamment veiller aux points de rupture CSS, afin que l'ensemble du contenu puisse être consulté dans une fenêtre de 320px et ce, sans avoir recours à la barre de défilement horizontal.
- L'utilisation de tableau de présentation est incompatible avec le fait de consulter le contenu sans avoir recours au scroll horizontal. Les pages devraient être mises en forme avec CSS pour corriger ce problème.</t>
    </r>
  </si>
  <si>
    <r>
      <rPr>
        <b/>
        <sz val="8"/>
        <color theme="1"/>
        <rFont val="Verdana"/>
        <family val="2"/>
      </rPr>
      <t>Les champs qui attendent une donnée personnelle de l'utilisateur ne sont pas identifiés.</t>
    </r>
    <r>
      <rPr>
        <sz val="8"/>
        <color theme="1"/>
        <rFont val="Verdana"/>
        <family val="2"/>
      </rPr>
      <t xml:space="preserve">
</t>
    </r>
    <r>
      <rPr>
        <u/>
        <sz val="8"/>
        <color theme="1"/>
        <rFont val="Verdana"/>
        <family val="2"/>
      </rPr>
      <t xml:space="preserve">
</t>
    </r>
    <r>
      <rPr>
        <b/>
        <sz val="8"/>
        <color theme="1"/>
        <rFont val="Verdana"/>
        <family val="2"/>
      </rPr>
      <t>Exemples et corrections :</t>
    </r>
    <r>
      <rPr>
        <sz val="8"/>
        <color theme="1"/>
        <rFont val="Verdana"/>
        <family val="2"/>
      </rPr>
      <t xml:space="preserve">
Implémenter un attribut autocomplete sur le champ suivant : 
- "Mot de passe" : autocomplete="current-password"
Liste des valeurs possibles : https://www.numerique.gouv.fr/publications/rgaa-accessibilite/methode/glossaire/#liste-des-valeurs-possibles-pour-l-attribut-autocomplete</t>
    </r>
  </si>
  <si>
    <r>
      <rPr>
        <b/>
        <sz val="8"/>
        <rFont val="Verdana"/>
        <family val="2"/>
      </rPr>
      <t>Toutes les zones principales de la page ne peuvent pas être atteintes.</t>
    </r>
    <r>
      <rPr>
        <sz val="8"/>
        <rFont val="Verdana"/>
        <family val="2"/>
      </rPr>
      <t xml:space="preserve">
</t>
    </r>
    <r>
      <rPr>
        <u/>
        <sz val="8"/>
        <rFont val="Verdana"/>
        <family val="2"/>
      </rPr>
      <t xml:space="preserve">
</t>
    </r>
    <r>
      <rPr>
        <b/>
        <sz val="8"/>
        <rFont val="Verdana"/>
        <family val="2"/>
      </rPr>
      <t>Exemples et corrections :</t>
    </r>
    <r>
      <rPr>
        <sz val="8"/>
        <rFont val="Verdana"/>
        <family val="2"/>
      </rPr>
      <t xml:space="preserve">
Ajouter les rôles suivants aux grandes zones de la page :
 - role="banner" pour l'</t>
    </r>
    <r>
      <rPr>
        <b/>
        <sz val="8"/>
        <rFont val="Verdana"/>
        <family val="2"/>
      </rPr>
      <t>en-tête principal</t>
    </r>
    <r>
      <rPr>
        <sz val="8"/>
        <rFont val="Verdana"/>
        <family val="2"/>
      </rPr>
      <t xml:space="preserve"> du site (sur la balise &lt;header&gt; pour les sites HTML5), 
 - role="contentinfo" sur le </t>
    </r>
    <r>
      <rPr>
        <b/>
        <sz val="8"/>
        <rFont val="Verdana"/>
        <family val="2"/>
      </rPr>
      <t>pied de page</t>
    </r>
    <r>
      <rPr>
        <sz val="8"/>
        <rFont val="Verdana"/>
        <family val="2"/>
      </rPr>
      <t xml:space="preserve"> (sur la balise &lt;footer&gt; pour les sites HTML5)</t>
    </r>
  </si>
  <si>
    <t>Mire de connexion</t>
  </si>
  <si>
    <r>
      <rPr>
        <b/>
        <sz val="8"/>
        <rFont val="Verdana"/>
        <family val="2"/>
      </rPr>
      <t>Au moins un intitulé de lien n'est pas pertinent.</t>
    </r>
    <r>
      <rPr>
        <sz val="8"/>
        <rFont val="Verdana"/>
        <family val="2"/>
      </rPr>
      <t xml:space="preserve">
</t>
    </r>
    <r>
      <rPr>
        <b/>
        <sz val="8"/>
        <rFont val="Verdana"/>
        <family val="2"/>
      </rPr>
      <t>Par exemple :</t>
    </r>
    <r>
      <rPr>
        <sz val="8"/>
        <rFont val="Verdana"/>
        <family val="2"/>
      </rPr>
      <t xml:space="preserve">
- L'intitulé du lien-image dans l'entête (alt="ChorusDT") ne reprend pas le texte visible.
</t>
    </r>
    <r>
      <rPr>
        <b/>
        <sz val="8"/>
        <rFont val="Verdana"/>
        <family val="2"/>
      </rPr>
      <t>Correction :</t>
    </r>
    <r>
      <rPr>
        <sz val="8"/>
        <rFont val="Verdana"/>
        <family val="2"/>
      </rPr>
      <t xml:space="preserve">
- Modifier l'intitulé du lien en modifiant l'attribut alt ➝ alt="Accueil - Chorus Déplacements Temporaires - République française"</t>
    </r>
  </si>
  <si>
    <r>
      <rPr>
        <b/>
        <sz val="8"/>
        <rFont val="Verdana"/>
        <family val="2"/>
      </rPr>
      <t>Au moins une balise est utilisée uniquement pour créer des effets de présentation.</t>
    </r>
    <r>
      <rPr>
        <sz val="8"/>
        <rFont val="Verdana"/>
        <family val="2"/>
      </rPr>
      <t xml:space="preserve">
</t>
    </r>
    <r>
      <rPr>
        <b/>
        <sz val="8"/>
        <rFont val="Verdana"/>
        <family val="2"/>
      </rPr>
      <t>Par exemple :</t>
    </r>
    <r>
      <rPr>
        <sz val="8"/>
        <rFont val="Verdana"/>
        <family val="2"/>
      </rPr>
      <t xml:space="preserve">
- Le texte dans les fenêtres modales est uniquement structuré avec des &lt;div&gt;.
</t>
    </r>
    <r>
      <rPr>
        <b/>
        <sz val="8"/>
        <rFont val="Verdana"/>
        <family val="2"/>
      </rPr>
      <t>Correction :</t>
    </r>
    <r>
      <rPr>
        <sz val="8"/>
        <rFont val="Verdana"/>
        <family val="2"/>
      </rPr>
      <t xml:space="preserve">
- Remplacer les balises &lt;div&gt; et &lt;span&gt; par des &lt;p&gt; ou entourez le texte avec des balises &lt;p&gt;.</t>
    </r>
  </si>
  <si>
    <r>
      <rPr>
        <b/>
        <sz val="8"/>
        <rFont val="Verdana"/>
        <family val="2"/>
      </rPr>
      <t>La hiérarchie des titres n'est pas pertinente.</t>
    </r>
    <r>
      <rPr>
        <sz val="8"/>
        <rFont val="Verdana"/>
        <family val="2"/>
      </rPr>
      <t xml:space="preserve">
</t>
    </r>
    <r>
      <rPr>
        <b/>
        <sz val="8"/>
        <rFont val="Verdana"/>
        <family val="2"/>
      </rPr>
      <t xml:space="preserve">Par exemple : </t>
    </r>
    <r>
      <rPr>
        <sz val="8"/>
        <rFont val="Verdana"/>
        <family val="2"/>
      </rPr>
      <t xml:space="preserve">
- La hiérarchie des titres n'est pas cohérente : il manque des titres.
</t>
    </r>
    <r>
      <rPr>
        <b/>
        <sz val="8"/>
        <rFont val="Verdana"/>
        <family val="2"/>
      </rPr>
      <t xml:space="preserve">Corrections :
</t>
    </r>
    <r>
      <rPr>
        <sz val="8"/>
        <rFont val="Verdana"/>
        <family val="2"/>
      </rPr>
      <t>Transformer :
- le texte "Mes tâches" en titre de niveau 1 ou 2.
- les textes "x Approbations requises", "x Ordres de mission", "x États de frais" en titres de niveau 2 ou 3 en fonction du niveau de titre défini sur le texte "Mes tâches".
Note : Si l'utilisation des éléments titres html est problématique, il est possible de créer des titres avec les propriétés aria-level et role="heading" : &lt;div role="heading" aria-level="1"&gt;[contenu à transformer en titre]&lt;/div&gt;</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</si>
  <si>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 align sur les images de décoration du bloc "Messages aux utilisateurs"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</si>
  <si>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 xml:space="preserve">La page ne propose pas de lien d'accès rapide au rapide ou celui-ci n'est pas fonctionnel.
Par exemple :
</t>
    </r>
    <r>
      <rPr>
        <sz val="8"/>
        <rFont val="Verdana"/>
        <family val="2"/>
      </rPr>
      <t xml:space="preserve">- Il manque un lien d'accès rapide au contenu principal.
</t>
    </r>
    <r>
      <rPr>
        <b/>
        <sz val="8"/>
        <rFont val="Verdana"/>
        <family val="2"/>
      </rPr>
      <t>Corrections :</t>
    </r>
    <r>
      <rPr>
        <sz val="8"/>
        <rFont val="Verdana"/>
        <family val="2"/>
      </rPr>
      <t xml:space="preserve">
- Proposer au moins un lien d'accès rapide à la zone de contenu principal.
- Insérer un attribut tabindex="-1" sur la zone de contenu principal pour assurer une reprise de tabulation cohérente.
- Laisser le lien d’accès rapide visible ou s'assurer qu'il est visible au moins à la prise de focus.
- S'assurer que le lien d'accès rapide est fonctionnel, c'est-à-dire que le focus est bien déplacé sur la zone ciblée.</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</si>
  <si>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sur la quasi intégralité des éléments interactifs de la page ou n'est pas suffisamment contrastée.
</t>
    </r>
    <r>
      <rPr>
        <b/>
        <sz val="8"/>
        <rFont val="Verdana"/>
        <family val="2"/>
      </rPr>
      <t>Correction :</t>
    </r>
    <r>
      <rPr>
        <sz val="8"/>
        <rFont val="Verdana"/>
        <family val="2"/>
      </rPr>
      <t xml:space="preserve">
- Définir un style du focus qui soit suffisamment contrasté (ratio minimum de 3:1 entre les couleurs du focus et les couleurs environnantes) sur tous les éléments interactifs.</t>
    </r>
  </si>
  <si>
    <r>
      <t xml:space="preserve">L'application de certaines propriétés d'espacement au texte provoque une perte d'information et de lisibilité.
Par exemple :
</t>
    </r>
    <r>
      <rPr>
        <sz val="8"/>
        <color theme="1"/>
        <rFont val="Verdana"/>
        <family val="2"/>
      </rPr>
      <t>- Le contenu du bloc "Ordres de mission" et "États de frais" n'est plus lisible (les textes se chevauchent) : les dates sont tronquées.</t>
    </r>
    <r>
      <rPr>
        <b/>
        <sz val="8"/>
        <color theme="1"/>
        <rFont val="Verdana"/>
        <family val="2"/>
      </rPr>
      <t xml:space="preserve">
Correction :
</t>
    </r>
    <r>
      <rPr>
        <sz val="8"/>
        <color theme="1"/>
        <rFont val="Verdana"/>
        <family val="2"/>
      </rPr>
      <t>- Vérifier que le contenu reste lisible et compréhensible lorsque les propriétés d'espacement suivantes sont appliquées :
  - Interligne de 1,5 fois la taille de la police 
  - Interlettrage de 0,12 fois la taille de la police
  - Espacement entre les mots de 0,16 fois la taille de la police
  - Marge entre les paragraphes de 2 fois la taille de la police
- Tester avec le bookmarklet : https://codepen.io/stevef/full/YLMqbo
- Adapter les règles CSS pour que le texte reste lisible lorsque l'affichage est personnalisé. Éviter les propriétés qui contraignent l'affichage (overflow:hidden;height et width par exemple) et contrôler celles qui le perturbent (tel que le positionnement absolu).</t>
    </r>
  </si>
  <si>
    <r>
      <rPr>
        <b/>
        <sz val="8"/>
        <rFont val="Verdana"/>
        <family val="2"/>
      </rPr>
      <t>La structure du document n'est pas pertinente.</t>
    </r>
    <r>
      <rPr>
        <sz val="8"/>
        <rFont val="Verdana"/>
        <family val="2"/>
      </rPr>
      <t xml:space="preserve">
</t>
    </r>
    <r>
      <rPr>
        <b/>
        <sz val="8"/>
        <rFont val="Verdana"/>
        <family val="2"/>
      </rPr>
      <t>Par exemple :</t>
    </r>
    <r>
      <rPr>
        <sz val="8"/>
        <rFont val="Verdana"/>
        <family val="2"/>
      </rPr>
      <t xml:space="preserve">
- La structure HTML5 est totalement absente.
</t>
    </r>
    <r>
      <rPr>
        <b/>
        <sz val="8"/>
        <rFont val="Verdana"/>
        <family val="2"/>
      </rPr>
      <t>Corrections :</t>
    </r>
    <r>
      <rPr>
        <sz val="8"/>
        <rFont val="Verdana"/>
        <family val="2"/>
      </rPr>
      <t xml:space="preserve">
Implémenter les éléments suivants : 
 - &lt;header role="banner"&gt; sur la zone d'en-tête ;
 - &lt;nav role="navigation" sur le menu ;
 - &lt;main role="main"&gt; sur le contenu principal ;
 - &lt;footer role="contentinfo"&gt; sur le pied de page.
</t>
    </r>
  </si>
  <si>
    <r>
      <rPr>
        <b/>
        <sz val="8"/>
        <rFont val="Verdana"/>
        <family val="2"/>
      </rPr>
      <t>Au moins une balise est utilisée uniquement pour créer des effets de présentation.</t>
    </r>
    <r>
      <rPr>
        <sz val="8"/>
        <rFont val="Verdana"/>
        <family val="2"/>
      </rPr>
      <t xml:space="preserve">
</t>
    </r>
    <r>
      <rPr>
        <b/>
        <sz val="8"/>
        <rFont val="Verdana"/>
        <family val="2"/>
      </rPr>
      <t>Par exemple :</t>
    </r>
    <r>
      <rPr>
        <sz val="8"/>
        <rFont val="Verdana"/>
        <family val="2"/>
      </rPr>
      <t xml:space="preserve">
- Le texte "Coût total prévisionnel…" est uniquement structuré avec des &lt;div&gt;.
</t>
    </r>
    <r>
      <rPr>
        <b/>
        <sz val="8"/>
        <rFont val="Verdana"/>
        <family val="2"/>
      </rPr>
      <t>Correction :</t>
    </r>
    <r>
      <rPr>
        <sz val="8"/>
        <rFont val="Verdana"/>
        <family val="2"/>
      </rPr>
      <t xml:space="preserve">
- Remplacer les balises &lt;div&gt; et &lt;span&gt; par des &lt;p&gt; ou entourez le texte avec des balises &lt;p&gt;.</t>
    </r>
  </si>
  <si>
    <r>
      <rPr>
        <b/>
        <sz val="8"/>
        <rFont val="Verdana"/>
        <family val="2"/>
      </rPr>
      <t>La structure du document n'est pas pertinente.</t>
    </r>
    <r>
      <rPr>
        <sz val="8"/>
        <rFont val="Verdana"/>
        <family val="2"/>
      </rPr>
      <t xml:space="preserve">
</t>
    </r>
    <r>
      <rPr>
        <b/>
        <sz val="8"/>
        <rFont val="Verdana"/>
        <family val="2"/>
      </rPr>
      <t>Par exemple :</t>
    </r>
    <r>
      <rPr>
        <sz val="8"/>
        <rFont val="Verdana"/>
        <family val="2"/>
      </rPr>
      <t xml:space="preserve">
- La structure HTML5 est totalement absente.
</t>
    </r>
    <r>
      <rPr>
        <b/>
        <sz val="8"/>
        <rFont val="Verdana"/>
        <family val="2"/>
      </rPr>
      <t>Corrections :</t>
    </r>
    <r>
      <rPr>
        <sz val="8"/>
        <rFont val="Verdana"/>
        <family val="2"/>
      </rPr>
      <t xml:space="preserve">
Implémenter les éléments suivants : 
 - &lt;header role="banner"&gt; sur la zone d'en-tête ;
 - &lt;nav role="navigation"&gt; sur le menu de navigation ;
 - &lt;main role="main"&gt; sur le contenu principal.</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</si>
  <si>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Attributs valign, cellpadding, size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</si>
  <si>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t xml:space="preserve">L'application de certaines propriétés d'espacement au texte provoque une perte d'information et de lisibilité.
Par exemple :
</t>
    </r>
    <r>
      <rPr>
        <sz val="8"/>
        <color theme="1"/>
        <rFont val="Verdana"/>
        <family val="2"/>
      </rPr>
      <t>- Quelques contenus se chevauchent.</t>
    </r>
    <r>
      <rPr>
        <b/>
        <sz val="8"/>
        <color theme="1"/>
        <rFont val="Verdana"/>
        <family val="2"/>
      </rPr>
      <t xml:space="preserve">
Correction :
</t>
    </r>
    <r>
      <rPr>
        <sz val="8"/>
        <color theme="1"/>
        <rFont val="Verdana"/>
        <family val="2"/>
      </rPr>
      <t>- Vérifier que le contenu reste lisible et compréhensible lorsque les propriétés d'espacement suivantes sont appliquées :
  - Interligne de 1,5 fois la taille de la police 
  - Interlettrage de 0,12 fois la taille de la police
  - Espacement entre les mots de 0,16 fois la taille de la police
  - Marge entre les paragraphes de 2 fois la taille de la police
- Tester avec le bookmarklet : https://codepen.io/stevef/full/YLMqbo
- Adapter les règles CSS pour que le texte reste lisible lorsque l'affichage est personnalisé. Éviter les propriétés qui contraignent l'affichage (overflow:hidden;height et width par exemple) et contrôler celles qui le perturbent (tel que le positionnement absolu).</t>
    </r>
  </si>
  <si>
    <r>
      <rPr>
        <b/>
        <sz val="8"/>
        <rFont val="Verdana"/>
        <family val="2"/>
      </rPr>
      <t xml:space="preserve">Au moins un intitulé de bouton de formulaire n'est pas suffisamment pertinent.
Par exemple :
</t>
    </r>
    <r>
      <rPr>
        <sz val="8"/>
        <rFont val="Verdana"/>
        <family val="2"/>
      </rPr>
      <t xml:space="preserve">- Le bouton "Enregistrer"
- Le bouton "Refuser / Valider"
</t>
    </r>
    <r>
      <rPr>
        <b/>
        <sz val="8"/>
        <rFont val="Verdana"/>
        <family val="2"/>
      </rPr>
      <t>Corrections :</t>
    </r>
    <r>
      <rPr>
        <sz val="8"/>
        <rFont val="Verdana"/>
        <family val="2"/>
      </rPr>
      <t xml:space="preserve">
- Ajouter un attribut title pour expliciter les boutons. 
Ex. title="Enregistrer l'ordre de mission"
</t>
    </r>
  </si>
  <si>
    <t>Luce Carević</t>
  </si>
  <si>
    <t>Audit RGAA 4 - conformité</t>
  </si>
  <si>
    <t>Chorus DT</t>
  </si>
  <si>
    <r>
      <t xml:space="preserve">Au moins un composant d'interface ou un élément graphique porteur d'information n'est pas suffisamment contrasté.
Par exemple :
</t>
    </r>
    <r>
      <rPr>
        <sz val="8"/>
        <rFont val="Verdana"/>
        <family val="2"/>
      </rPr>
      <t>- les bordures de formulaire grises (#999CA0)</t>
    </r>
    <r>
      <rPr>
        <b/>
        <sz val="8"/>
        <rFont val="Verdana"/>
        <family val="2"/>
      </rPr>
      <t xml:space="preserve">
Corrections :
</t>
    </r>
    <r>
      <rPr>
        <sz val="8"/>
        <rFont val="Verdana"/>
        <family val="2"/>
      </rPr>
      <t>- Contrôler tous les contrastes des composants d'interface et des éléments graphiques et vérifier qu'ils sont suffisants (3:1).</t>
    </r>
    <r>
      <rPr>
        <b/>
        <sz val="8"/>
        <rFont val="Verdana"/>
        <family val="2"/>
      </rPr>
      <t xml:space="preserve">
➝ </t>
    </r>
    <r>
      <rPr>
        <sz val="8"/>
        <rFont val="Verdana"/>
        <family val="2"/>
      </rPr>
      <t>Renforcer le gris des bordures des formulaires</t>
    </r>
  </si>
  <si>
    <t>Recherche OM existant</t>
  </si>
  <si>
    <r>
      <rPr>
        <b/>
        <sz val="8"/>
        <rFont val="Verdana"/>
        <family val="2"/>
      </rPr>
      <t>La hiérarchie des titres n'est pas pertinente.</t>
    </r>
    <r>
      <rPr>
        <sz val="8"/>
        <rFont val="Verdana"/>
        <family val="2"/>
      </rPr>
      <t xml:space="preserve">
</t>
    </r>
    <r>
      <rPr>
        <b/>
        <sz val="8"/>
        <rFont val="Verdana"/>
        <family val="2"/>
      </rPr>
      <t xml:space="preserve">Par exemple : </t>
    </r>
    <r>
      <rPr>
        <sz val="8"/>
        <rFont val="Verdana"/>
        <family val="2"/>
      </rPr>
      <t xml:space="preserve">
- Dans la fenêtre modale, "Homologation".
</t>
    </r>
    <r>
      <rPr>
        <b/>
        <sz val="8"/>
        <rFont val="Verdana"/>
        <family val="2"/>
      </rPr>
      <t>Corrections :</t>
    </r>
    <r>
      <rPr>
        <sz val="8"/>
        <rFont val="Verdana"/>
        <family val="2"/>
      </rPr>
      <t xml:space="preserve">
- Le texte "Homologation" doit être un titre de niveau 1.
Si l'utilisation des éléments titres html est problématique, il est possible de créer des titres avec les propriétés aria-level et role="heading" : &lt;div role="heading" aria-level="1"&gt;[texte]&lt;/div&gt;</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</si>
  <si>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Motif de conception Button défaillant</t>
    </r>
    <r>
      <rPr>
        <sz val="8"/>
        <rFont val="Verdana"/>
        <family val="2"/>
      </rPr>
      <t xml:space="preserve">
Les boutons "Autre compte" et "Homologation" possèdent bien un role="button", mais ne s'activent pas avec la touche Espace.
➝ Implémenter complètement le role="button" en suivant le motif de conception ARIA Button (https://www.w3.org/WAI/ARIA/apg/patterns/button) : la touche Espace active le bouton.
</t>
    </r>
    <r>
      <rPr>
        <b/>
        <sz val="8"/>
        <rFont val="Verdana"/>
        <family val="2"/>
      </rPr>
      <t xml:space="preserve">Fenêtre modale
</t>
    </r>
    <r>
      <rPr>
        <sz val="8"/>
        <rFont val="Verdana"/>
        <family val="2"/>
      </rPr>
      <t xml:space="preserve">Dans la fenêtre modale "Homologation", la croix de fermeture de la fenêtre modale n'est pas un bouton.
</t>
    </r>
    <r>
      <rPr>
        <b/>
        <sz val="8"/>
        <rFont val="Verdana"/>
        <family val="2"/>
      </rPr>
      <t xml:space="preserve">
</t>
    </r>
    <r>
      <rPr>
        <sz val="8"/>
        <rFont val="Verdana"/>
        <family val="2"/>
      </rPr>
      <t>➝ Transformer la croix de fermeture en bouton ou implémenter le motif de conception ARIA Button (https://www.w3.org/WAI/ARIA/apg/patterns/button)</t>
    </r>
  </si>
  <si>
    <t>Création d'un OM (étape 1) - fenêtre modale</t>
  </si>
  <si>
    <r>
      <rPr>
        <b/>
        <sz val="8"/>
        <rFont val="Verdana"/>
        <family val="2"/>
      </rPr>
      <t>La hiérarchie des titres n'est pas pertinente.</t>
    </r>
    <r>
      <rPr>
        <sz val="8"/>
        <rFont val="Verdana"/>
        <family val="2"/>
      </rPr>
      <t xml:space="preserve">
</t>
    </r>
    <r>
      <rPr>
        <b/>
        <sz val="8"/>
        <rFont val="Verdana"/>
        <family val="2"/>
      </rPr>
      <t xml:space="preserve">Par exemple : </t>
    </r>
    <r>
      <rPr>
        <sz val="8"/>
        <rFont val="Verdana"/>
        <family val="2"/>
      </rPr>
      <t xml:space="preserve">
- La hiérarchie des titres n'est pas cohérente.
</t>
    </r>
    <r>
      <rPr>
        <b/>
        <sz val="8"/>
        <rFont val="Verdana"/>
        <family val="2"/>
      </rPr>
      <t xml:space="preserve">
Corrections :</t>
    </r>
    <r>
      <rPr>
        <sz val="8"/>
        <rFont val="Verdana"/>
        <family val="2"/>
      </rPr>
      <t xml:space="preserve">
- Le texte "Création d'un nouvel OM" doit être un titre de niveau 1.
- Si l'utilisation des éléments titres html est problématique, il est possible de créer des titres avec les propriétés aria-level et role="heading" : &lt;div role="heading" aria-level="1"&gt;[texte]&lt;/div&gt;</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</si>
  <si>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Attributs cellpadding, valign sur le tableau de présentation.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</si>
  <si>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sur les éléments interactifs.
</t>
    </r>
    <r>
      <rPr>
        <b/>
        <sz val="8"/>
        <rFont val="Verdana"/>
        <family val="2"/>
      </rPr>
      <t>Correction :</t>
    </r>
    <r>
      <rPr>
        <sz val="8"/>
        <rFont val="Verdana"/>
        <family val="2"/>
      </rPr>
      <t xml:space="preserve">
- Définir un style du focus qui soit suffisamment contrasté (ratio minimum de 3:1 entre les couleurs du focus et les couleurs environnantes) sur tous les éléments interactifs.</t>
    </r>
  </si>
  <si>
    <r>
      <rPr>
        <b/>
        <sz val="8"/>
        <rFont val="Verdana"/>
        <family val="2"/>
      </rPr>
      <t xml:space="preserve">Lorsque l'on zoome à 200%, certains contenus ne sont plus totalement lisibles. 
Les feuilles de styles comportent des unités non relatives (pt, pc, mm, cm, in).
</t>
    </r>
    <r>
      <rPr>
        <sz val="8"/>
        <rFont val="Verdana"/>
        <family val="2"/>
      </rPr>
      <t xml:space="preserve">
</t>
    </r>
    <r>
      <rPr>
        <b/>
        <sz val="8"/>
        <rFont val="Verdana"/>
        <family val="2"/>
      </rPr>
      <t>Par exemple :</t>
    </r>
    <r>
      <rPr>
        <sz val="8"/>
        <rFont val="Verdana"/>
        <family val="2"/>
      </rPr>
      <t xml:space="preserve">
- Le contenu est tronqué.
</t>
    </r>
    <r>
      <rPr>
        <b/>
        <sz val="8"/>
        <rFont val="Verdana"/>
        <family val="2"/>
      </rPr>
      <t>Corrections :</t>
    </r>
    <r>
      <rPr>
        <sz val="8"/>
        <rFont val="Verdana"/>
        <family val="2"/>
      </rPr>
      <t xml:space="preserve">
- Modifier les directives CSS pour rendre tous les contenus lisibles à 200%.
- Rechercher et remplacer toutes les unités non relatives (pt, pc, mm, cm, in) par des unités relatives (px, em, rem, %, etc.), dans toutes les feuilles de styles, sauf celles dédiées à l'impression (par ex. media="print").</t>
    </r>
  </si>
  <si>
    <r>
      <rPr>
        <b/>
        <sz val="8"/>
        <rFont val="Verdana"/>
        <family val="2"/>
      </rPr>
      <t xml:space="preserve">Au moins un composant ou une fonctionnalité JavaScript n'est pas utilisable au clavier.
Par exemple : </t>
    </r>
    <r>
      <rPr>
        <sz val="8"/>
        <rFont val="Verdana"/>
        <family val="2"/>
      </rPr>
      <t xml:space="preserve">
- Les composants "loupe"
- Les composants calendrier (datepicker)
</t>
    </r>
    <r>
      <rPr>
        <b/>
        <sz val="8"/>
        <rFont val="Verdana"/>
        <family val="2"/>
      </rPr>
      <t xml:space="preserve">Corrections : </t>
    </r>
    <r>
      <rPr>
        <sz val="8"/>
        <rFont val="Verdana"/>
        <family val="2"/>
      </rPr>
      <t xml:space="preserve">
➝ Implémenter chaque élément dans un élément &lt;button&gt;.
- Sur les composants "loupe", labelliser les boutons en ajoutant sur les boutons :
1. aria-label="Rechercher"
2. aria-describedby="[id-label-champ]" (à modifier avec les bonnes valeurs)
Ex. &lt;div role="button" tabindex="0" aria-label="Rechercher" aria-describedby="id-label-champ"&gt;
- Sur les composants calendrier, labelliser le bouton avec aria-label="Afficher le calendrier"</t>
    </r>
  </si>
  <si>
    <r>
      <rPr>
        <b/>
        <sz val="8"/>
        <rFont val="Verdana"/>
        <family val="2"/>
      </rPr>
      <t xml:space="preserve">Au moins un champ de formulaire ne possède pas d'étiquette, son étiquette n'est pas visible ou son étiquette n'est pas correctement liée.
Par exemple :
</t>
    </r>
    <r>
      <rPr>
        <sz val="8"/>
        <rFont val="Verdana"/>
        <family val="2"/>
      </rPr>
      <t xml:space="preserve">- Le champ de saisie d'heure n'a pas d'étiquette visible et d'intitulé.
</t>
    </r>
    <r>
      <rPr>
        <b/>
        <sz val="8"/>
        <rFont val="Verdana"/>
        <family val="2"/>
      </rPr>
      <t>Correction :</t>
    </r>
    <r>
      <rPr>
        <sz val="8"/>
        <rFont val="Verdana"/>
        <family val="2"/>
      </rPr>
      <t xml:space="preserve">
- Pour le champ, ajouter une étiquette visible. Ex. "Horaire" ou "Heure".</t>
    </r>
  </si>
  <si>
    <r>
      <rPr>
        <b/>
        <sz val="8"/>
        <rFont val="Verdana"/>
        <family val="2"/>
      </rPr>
      <t xml:space="preserve">Le contrôle de saisie n'est pas pertinent.
Par exemple :
</t>
    </r>
    <r>
      <rPr>
        <sz val="8"/>
        <rFont val="Verdana"/>
        <family val="2"/>
      </rPr>
      <t>Les indications de format pour les champs date et heure ne sont pas pertinentes. Les informations sont données dans le placeholder.</t>
    </r>
    <r>
      <rPr>
        <b/>
        <sz val="8"/>
        <rFont val="Verdana"/>
        <family val="2"/>
      </rPr>
      <t xml:space="preserve">
</t>
    </r>
    <r>
      <rPr>
        <sz val="8"/>
        <rFont val="Verdana"/>
        <family val="2"/>
      </rPr>
      <t xml:space="preserve">
</t>
    </r>
    <r>
      <rPr>
        <b/>
        <sz val="8"/>
        <rFont val="Verdana"/>
        <family val="2"/>
      </rPr>
      <t>Corrections :</t>
    </r>
    <r>
      <rPr>
        <sz val="8"/>
        <rFont val="Verdana"/>
        <family val="2"/>
      </rPr>
      <t xml:space="preserve">
Pour tous les champs qui attendent un format particulier, fournir le format de saisie attendu, soit dans l'étiquette soit dans un passage de texte relié par aria-describedby-"@id_format".
Le plus simple est d'ajouter l'information dans l'étiquette du champ.
</t>
    </r>
  </si>
  <si>
    <r>
      <rPr>
        <b/>
        <sz val="8"/>
        <rFont val="Verdana"/>
        <family val="2"/>
      </rPr>
      <t xml:space="preserve">Les champs de saisie en erreur, qui attendent un format particulier, ne sont pas accompagnés d'un exemple réel de saisie.
Par exemple : 
</t>
    </r>
    <r>
      <rPr>
        <sz val="8"/>
        <rFont val="Verdana"/>
        <family val="2"/>
      </rPr>
      <t xml:space="preserve">- Pour les champs date et heures, il n'y a pas de message d'erreur avec un exemple de saisie réel.
</t>
    </r>
    <r>
      <rPr>
        <b/>
        <sz val="8"/>
        <rFont val="Verdana"/>
        <family val="2"/>
      </rPr>
      <t>Corrections :</t>
    </r>
    <r>
      <rPr>
        <sz val="8"/>
        <rFont val="Verdana"/>
        <family val="2"/>
      </rPr>
      <t xml:space="preserve">
- Ajouter un message d'erreur explicite. Ex. "Erreur sur le champ "Date de départ". Ex. de saisie correcte : 12/05/2023".
</t>
    </r>
  </si>
  <si>
    <r>
      <rPr>
        <b/>
        <sz val="8"/>
        <rFont val="Verdana"/>
        <family val="2"/>
      </rPr>
      <t xml:space="preserve">Des champs de même nature ne sont pas regroupés.
Par exemple :
</t>
    </r>
    <r>
      <rPr>
        <sz val="8"/>
        <rFont val="Verdana"/>
        <family val="2"/>
      </rPr>
      <t xml:space="preserve">- Les champs "Jour" et "Horaire/Heure" ne sont pas regroupés. 
</t>
    </r>
    <r>
      <rPr>
        <b/>
        <sz val="8"/>
        <rFont val="Verdana"/>
        <family val="2"/>
      </rPr>
      <t>Corrections :</t>
    </r>
    <r>
      <rPr>
        <sz val="8"/>
        <rFont val="Verdana"/>
        <family val="2"/>
      </rPr>
      <t xml:space="preserve">
- Utiliser l'élément &lt;fieldset&gt; pour regrouper les champs de même nature et l'élément &lt;legend&gt; pour donner un titre aux regroupements.
- ou utiliser le role="group" et la propriété aria-label=[titre du regroupement] ou aria-labelledby="[@id_titre]"
➝ Transformer "Départ le *" et "Retour le *" en legend.</t>
    </r>
  </si>
  <si>
    <r>
      <rPr>
        <b/>
        <sz val="8"/>
        <rFont val="Verdana"/>
        <family val="2"/>
      </rPr>
      <t xml:space="preserve">L'ordre de tabulation dans la page n'est pas cohérent.
Par exemple :
</t>
    </r>
    <r>
      <rPr>
        <sz val="8"/>
        <rFont val="Verdana"/>
        <family val="2"/>
      </rPr>
      <t xml:space="preserve">- Lorsqu'on navigue au clavier, on tabule sur un lien d'évitement (qui permet d'accéder à la toolbar) mais qui est invisible.
</t>
    </r>
    <r>
      <rPr>
        <b/>
        <sz val="8"/>
        <rFont val="Verdana"/>
        <family val="2"/>
      </rPr>
      <t>Corrections :</t>
    </r>
    <r>
      <rPr>
        <sz val="8"/>
        <rFont val="Verdana"/>
        <family val="2"/>
      </rPr>
      <t xml:space="preserve">
- Faire apparaître ce lien d'évitement visuellement à la prise de focus au moins.</t>
    </r>
  </si>
  <si>
    <r>
      <rPr>
        <b/>
        <sz val="8"/>
        <rFont val="Verdana"/>
        <family val="2"/>
      </rPr>
      <t xml:space="preserve">Au moins un champ de formulaire ne possède pas d'étiquette, son étiquette n'est pas visible ou son étiquette n'est pas correctement liée.
Par exemple :
</t>
    </r>
    <r>
      <rPr>
        <sz val="8"/>
        <rFont val="Verdana"/>
        <family val="2"/>
      </rPr>
      <t xml:space="preserve">- Les champs heures n'ont pas d'intitulé ni d'étiquette visible.
- La case à cocher dans le tableau "Pièces jointes" n'a pas d'étiquette visible.
</t>
    </r>
    <r>
      <rPr>
        <b/>
        <sz val="8"/>
        <rFont val="Verdana"/>
        <family val="2"/>
      </rPr>
      <t>Corrections :</t>
    </r>
    <r>
      <rPr>
        <sz val="8"/>
        <rFont val="Verdana"/>
        <family val="2"/>
      </rPr>
      <t xml:space="preserve">
- Pour le champ, ajouter une étiquette visible. Ex. "Horaire" ou "Heure".
- Pour la case à cocher, ajouter un attribut title identique à l'aria-label.</t>
    </r>
  </si>
  <si>
    <t>Création d'un OM - fenêtre modale (recherche - destination principale)</t>
  </si>
  <si>
    <r>
      <rPr>
        <b/>
        <sz val="8"/>
        <color theme="1"/>
        <rFont val="Verdana"/>
        <family val="2"/>
      </rPr>
      <t xml:space="preserve">L'utilisateur ne peut pas contrôler les contenus additionnels apparaissant à la prise de focus ou au survol.
Par exemple :
</t>
    </r>
    <r>
      <rPr>
        <sz val="8"/>
        <color theme="1"/>
        <rFont val="Verdana"/>
        <family val="2"/>
      </rPr>
      <t xml:space="preserve">- Le contenu additionnel qui apparaît au survol sur le tableau ne peut jamais être masqué.
</t>
    </r>
    <r>
      <rPr>
        <b/>
        <sz val="8"/>
        <color theme="1"/>
        <rFont val="Verdana"/>
        <family val="2"/>
      </rPr>
      <t>Correction :</t>
    </r>
    <r>
      <rPr>
        <sz val="8"/>
        <color theme="1"/>
        <rFont val="Verdana"/>
        <family val="2"/>
      </rPr>
      <t xml:space="preserve">
Le contenu additionnel qui apparaît au survol ou à la prise de focus doit pouvoir être masqué sans que le focus ou la souris ne soit déplacé (par exemple par l'activation de la touche [ESCAPE]).</t>
    </r>
  </si>
  <si>
    <r>
      <rPr>
        <b/>
        <sz val="8"/>
        <rFont val="Verdana"/>
        <family val="2"/>
      </rPr>
      <t>La structure du document n'est pas pertinente.</t>
    </r>
    <r>
      <rPr>
        <sz val="8"/>
        <rFont val="Verdana"/>
        <family val="2"/>
      </rPr>
      <t xml:space="preserve">
</t>
    </r>
    <r>
      <rPr>
        <b/>
        <sz val="8"/>
        <rFont val="Verdana"/>
        <family val="2"/>
      </rPr>
      <t>Par exemple :</t>
    </r>
    <r>
      <rPr>
        <sz val="8"/>
        <rFont val="Verdana"/>
        <family val="2"/>
      </rPr>
      <t xml:space="preserve">
- La pagination n'est pas structurée dans une balise &lt;nav&gt;.
</t>
    </r>
    <r>
      <rPr>
        <b/>
        <sz val="8"/>
        <rFont val="Verdana"/>
        <family val="2"/>
      </rPr>
      <t xml:space="preserve">
Correction :</t>
    </r>
    <r>
      <rPr>
        <sz val="8"/>
        <rFont val="Verdana"/>
        <family val="2"/>
      </rPr>
      <t xml:space="preserve">
Entourer la pagination avec une balise &lt;nav role="navigation" aria-label="pagination résultats"&gt;
</t>
    </r>
  </si>
  <si>
    <r>
      <rPr>
        <b/>
        <sz val="8"/>
        <rFont val="Verdana"/>
        <family val="2"/>
      </rPr>
      <t>La hiérarchie des titres n'est pas pertinente.</t>
    </r>
    <r>
      <rPr>
        <sz val="8"/>
        <rFont val="Verdana"/>
        <family val="2"/>
      </rPr>
      <t xml:space="preserve">
</t>
    </r>
    <r>
      <rPr>
        <b/>
        <sz val="8"/>
        <rFont val="Verdana"/>
        <family val="2"/>
      </rPr>
      <t xml:space="preserve">Par exemple : </t>
    </r>
    <r>
      <rPr>
        <sz val="8"/>
        <rFont val="Verdana"/>
        <family val="2"/>
      </rPr>
      <t xml:space="preserve">
- La hiérarchie des titres n'est pas cohérente (il manque des titres)
</t>
    </r>
    <r>
      <rPr>
        <b/>
        <sz val="8"/>
        <rFont val="Verdana"/>
        <family val="2"/>
      </rPr>
      <t>Corrections :</t>
    </r>
    <r>
      <rPr>
        <sz val="8"/>
        <rFont val="Verdana"/>
        <family val="2"/>
      </rPr>
      <t xml:space="preserve">
- Le texte "Destination principale" doit être un titre de niveau 1.
Si l'utilisation des éléments titres html est problématique, il est possible de créer des titres avec les propriétés aria-level et role="heading" : &lt;div role="heading" aria-level="1"&gt;[texte]&lt;/div&gt;</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</si>
  <si>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Attributs sur les tableaux (cellspacing).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</si>
  <si>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sur les éléments interactifs ou insuffisamment contrastée.
</t>
    </r>
    <r>
      <rPr>
        <b/>
        <sz val="8"/>
        <rFont val="Verdana"/>
        <family val="2"/>
      </rPr>
      <t>Correction :</t>
    </r>
    <r>
      <rPr>
        <sz val="8"/>
        <rFont val="Verdana"/>
        <family val="2"/>
      </rPr>
      <t xml:space="preserve">
- Définir un style du focus qui soit suffisamment contrasté (ratio minimum de 3:1 entre les couleurs du focus et les couleurs environnantes) sur tous les éléments interactifs.</t>
    </r>
  </si>
  <si>
    <t>Création d'un OM (fiche)</t>
  </si>
  <si>
    <t>Recherche</t>
  </si>
  <si>
    <t>Administration Chorus DT</t>
  </si>
  <si>
    <t>Administration - Relevés par compte client</t>
  </si>
  <si>
    <t>Reportings</t>
  </si>
  <si>
    <r>
      <rPr>
        <b/>
        <sz val="8"/>
        <rFont val="Verdana"/>
        <family val="2"/>
      </rPr>
      <t>Le titre de la page n'est pas pertinent ("Chorus DT")</t>
    </r>
    <r>
      <rPr>
        <sz val="8"/>
        <rFont val="Verdana"/>
        <family val="2"/>
      </rPr>
      <t xml:space="preserve">
</t>
    </r>
    <r>
      <rPr>
        <b/>
        <sz val="8"/>
        <rFont val="Verdana"/>
        <family val="2"/>
      </rPr>
      <t>Correction :</t>
    </r>
    <r>
      <rPr>
        <sz val="8"/>
        <rFont val="Verdana"/>
        <family val="2"/>
      </rPr>
      <t xml:space="preserve">
- Modifier le titre de la page : &lt;title&gt;Administration Chorus DT&lt;/title&gt;</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</si>
  <si>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 xml:space="preserve">Utilisation inappropriée d'ARIA - liste accordéon
</t>
    </r>
    <r>
      <rPr>
        <sz val="8"/>
        <rFont val="Verdana"/>
        <family val="2"/>
      </rPr>
      <t xml:space="preserve">
1. Supprimer toute l'implémentation actuelle avec les tableaux de présentation et le role grid sur la liste d'accordéons.
2. Implémenter le motif de conception ARIA Accordion (https://www.w3.org/WAI/ARIA/apg/patterns/accordion) avec les comportements clavier listés comme optionnels (car pertinents ici).
</t>
    </r>
    <r>
      <rPr>
        <b/>
        <sz val="8"/>
        <rFont val="Verdana"/>
        <family val="2"/>
      </rPr>
      <t xml:space="preserve">
</t>
    </r>
    <r>
      <rPr>
        <sz val="8"/>
        <rFont val="Verdana"/>
        <family val="2"/>
      </rPr>
      <t xml:space="preserve">3. Chaque élément dans les accordéons doivent : 
- être structurés dans une liste ;
- être des boutons (&lt;button&gt; ou role="button").
</t>
    </r>
    <r>
      <rPr>
        <b/>
        <sz val="8"/>
        <rFont val="Verdana"/>
        <family val="2"/>
      </rPr>
      <t xml:space="preserve">Bouton rechercher - menu
</t>
    </r>
    <r>
      <rPr>
        <sz val="8"/>
        <rFont val="Verdana"/>
        <family val="2"/>
      </rPr>
      <t xml:space="preserve">Implémenter le motif de conception Menu sur le bouton Rechercher et les éléments de sous-menu.
</t>
    </r>
    <r>
      <rPr>
        <b/>
        <sz val="8"/>
        <rFont val="Verdana"/>
        <family val="2"/>
      </rPr>
      <t xml:space="preserve">Bouton effacer le contenu de la recherche
</t>
    </r>
    <r>
      <rPr>
        <sz val="8"/>
        <rFont val="Verdana"/>
        <family val="2"/>
      </rPr>
      <t>Le bouton n'a pas d'intitulé.
➝ Ajouter un aria-label sur la balise &lt;span role="img"&gt; présente à l'intérieur du bouton. ex. aria-label="Vider la recherche"</t>
    </r>
    <r>
      <rPr>
        <b/>
        <sz val="8"/>
        <rFont val="Verdana"/>
        <family val="2"/>
      </rPr>
      <t xml:space="preserve">
Nombre de résultats - vocalisation mise à jour dynamique
</t>
    </r>
    <r>
      <rPr>
        <sz val="8"/>
        <rFont val="Verdana"/>
        <family val="2"/>
      </rPr>
      <t>Faire vocaliser la mise à jour du nombre de résultats de recherche avec aria-live="polite".</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</si>
  <si>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Attributs cellspacing sur les tableaux de présentation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</si>
  <si>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 suffisamment contrastée.
</t>
    </r>
    <r>
      <rPr>
        <b/>
        <sz val="8"/>
        <rFont val="Verdana"/>
        <family val="2"/>
      </rPr>
      <t>Corrections :</t>
    </r>
    <r>
      <rPr>
        <sz val="8"/>
        <rFont val="Verdana"/>
        <family val="2"/>
      </rPr>
      <t xml:space="preserve">
- Supprimer toutes les directives (outline: none, outline-color, etc.) visant à dégrader ou supprimer l'indication visuelle de focus.
- OU surcharger ces directives pour rétablir l'indication visuelle du focus.
- OU définir un style du focus qui soit suffisamment contrasté (ratio minimum de 3:1 entre les couleurs du focus et les couleurs environnantes).</t>
    </r>
  </si>
  <si>
    <r>
      <t xml:space="preserve">L'application de certaines propriétés d'espacement au texte provoque une perte d'information et de lisibilité.
Par exemple :
</t>
    </r>
    <r>
      <rPr>
        <sz val="8"/>
        <color theme="1"/>
        <rFont val="Verdana"/>
        <family val="2"/>
      </rPr>
      <t>- Le contenu du bloc "Résultat" n'est plus lisible. Le texte est tronqué.</t>
    </r>
    <r>
      <rPr>
        <b/>
        <sz val="8"/>
        <color theme="1"/>
        <rFont val="Verdana"/>
        <family val="2"/>
      </rPr>
      <t xml:space="preserve">
Correction :
</t>
    </r>
    <r>
      <rPr>
        <sz val="8"/>
        <color theme="1"/>
        <rFont val="Verdana"/>
        <family val="2"/>
      </rPr>
      <t>- Vérifier que le contenu reste lisible et compréhensible lorsque les propriétés d'espacement suivantes sont appliquées :
  - Interligne de 1,5 fois la taille de la police 
  - Interlettrage de 0,12 fois la taille de la police
  - Espacement entre les mots de 0,16 fois la taille de la police
  - Marge entre les paragraphes de 2 fois la taille de la police
- Tester avec le bookmarklet : https://codepen.io/stevef/full/YLMqbo
- Adapter les règles CSS pour que le texte reste lisible lorsque l'affichage est personnalisé. Éviter les propriétés qui contraignent l'affichage (overflow:hidden;height et width par exemple) et contrôler celles qui le perturbent (tel que le positionnement absolu).</t>
    </r>
  </si>
  <si>
    <r>
      <rPr>
        <b/>
        <sz val="8"/>
        <color theme="1"/>
        <rFont val="Verdana"/>
        <family val="2"/>
      </rPr>
      <t xml:space="preserve">L'utilisateur ne peut pas contrôler les contenus additionnels apparaissant à la prise de focus ou au survol.
Par exemple :
</t>
    </r>
    <r>
      <rPr>
        <sz val="8"/>
        <color theme="1"/>
        <rFont val="Verdana"/>
        <family val="2"/>
      </rPr>
      <t xml:space="preserve">- Les tooltip qui apparaîssent au survol ne peuvent jamais être masqués.
</t>
    </r>
    <r>
      <rPr>
        <b/>
        <sz val="8"/>
        <color theme="1"/>
        <rFont val="Verdana"/>
        <family val="2"/>
      </rPr>
      <t>Correction :</t>
    </r>
    <r>
      <rPr>
        <sz val="8"/>
        <color theme="1"/>
        <rFont val="Verdana"/>
        <family val="2"/>
      </rPr>
      <t xml:space="preserve">
Le contenu additionnel qui apparaît au survol ou à la prise de focus doit pouvoir être masqué sans que le focus ou la souris ne soit déplacé (par exemple par l'activation de la touche [ESCAPE]).</t>
    </r>
  </si>
  <si>
    <r>
      <rPr>
        <b/>
        <sz val="8"/>
        <rFont val="Verdana"/>
        <family val="2"/>
      </rPr>
      <t xml:space="preserve">Au moins un champ de formulaire ne possède pas d'étiquette, son étiquette n'est pas visible ou son étiquette n'est pas correctement liée.
Par exemple :
</t>
    </r>
    <r>
      <rPr>
        <sz val="8"/>
        <rFont val="Verdana"/>
        <family val="2"/>
      </rPr>
      <t xml:space="preserve">- Le champ de recherche ne possède pas d'intitulé.
</t>
    </r>
    <r>
      <rPr>
        <b/>
        <sz val="8"/>
        <rFont val="Verdana"/>
        <family val="2"/>
      </rPr>
      <t>Corrections :</t>
    </r>
    <r>
      <rPr>
        <sz val="8"/>
        <rFont val="Verdana"/>
        <family val="2"/>
      </rPr>
      <t xml:space="preserve">
- Labelliser le champ avec aria-labelledby et le texte "Rechercher" qui possède déjà un id.</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</si>
  <si>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 xml:space="preserve">Utilisation inappropriée d'ARIA
</t>
    </r>
    <r>
      <rPr>
        <sz val="8"/>
        <rFont val="Verdana"/>
        <family val="2"/>
      </rPr>
      <t xml:space="preserve">Le champ de saisie du numéro de page possède un role="spinbutton" qui n'est pas pertinent.
- Transformer ce champ en champ de formulaire simple
- Labelliser avec aria-labelledby et le texte "Page".
- Ajouter un aria-describedby sur le formulaire pour relier le texte "sur x"
</t>
    </r>
    <r>
      <rPr>
        <b/>
        <sz val="8"/>
        <rFont val="Verdana"/>
        <family val="2"/>
      </rPr>
      <t>Boutons / intitulés des boutons</t>
    </r>
    <r>
      <rPr>
        <sz val="8"/>
        <rFont val="Verdana"/>
        <family val="2"/>
      </rPr>
      <t xml:space="preserve">
- L'intitulé du bouton "Effacer" n'est pas pertinent
➝ ajouter un attribut title="Effacer les champs Code et Libellé"
- Boutons images sans intitulé
➝ ajouter un aria-label pour labelliser chaque bouton en reprenant les libellés des tooltip
</t>
    </r>
    <r>
      <rPr>
        <b/>
        <sz val="8"/>
        <rFont val="Verdana"/>
        <family val="2"/>
      </rPr>
      <t>Nombre de résultats - vocalisation mise à jour dynamique</t>
    </r>
    <r>
      <rPr>
        <sz val="8"/>
        <rFont val="Verdana"/>
        <family val="2"/>
      </rPr>
      <t xml:space="preserve">
Faire vocaliser la mise à jour du nombre de résultats de recherche avec aria-live="polite".</t>
    </r>
  </si>
  <si>
    <r>
      <rPr>
        <b/>
        <sz val="8"/>
        <rFont val="Verdana"/>
        <family val="2"/>
      </rPr>
      <t>Au moins un composant ou une fonctionnalité JavaScript n'est pas utilisable au clavier.</t>
    </r>
    <r>
      <rPr>
        <sz val="8"/>
        <rFont val="Verdana"/>
        <family val="2"/>
      </rPr>
      <t xml:space="preserve">
</t>
    </r>
    <r>
      <rPr>
        <b/>
        <sz val="8"/>
        <rFont val="Verdana"/>
        <family val="2"/>
      </rPr>
      <t xml:space="preserve">Par exemple : </t>
    </r>
    <r>
      <rPr>
        <sz val="8"/>
        <rFont val="Verdana"/>
        <family val="2"/>
      </rPr>
      <t xml:space="preserve">
Les éléments interactifs dans les tableaux ARIA (role grid) "Ordres de mission" et "Etats de frais".
</t>
    </r>
    <r>
      <rPr>
        <b/>
        <sz val="8"/>
        <rFont val="Verdana"/>
        <family val="2"/>
      </rPr>
      <t xml:space="preserve">Corrections : </t>
    </r>
    <r>
      <rPr>
        <sz val="8"/>
        <rFont val="Verdana"/>
        <family val="2"/>
      </rPr>
      <t xml:space="preserve">
1. Supprimer toute l'implémentation role="grid" : supprimer les roles, les balises liées aux tableaux &amp; le comportement clavier.
2. Transformer chaque ligne en bouton et ajouter un attribut title pour les expliciter.
Par exemple avec un attribut title="[code] - modifier l'ordre de mission" / title="[code] - modifier l'état de frais"</t>
    </r>
  </si>
  <si>
    <r>
      <rPr>
        <b/>
        <sz val="8"/>
        <rFont val="Verdana"/>
        <family val="2"/>
      </rPr>
      <t>Au moins un composant ou une fonctionnalité JavaScript n'est pas utilisable au clavier.</t>
    </r>
    <r>
      <rPr>
        <sz val="8"/>
        <rFont val="Verdana"/>
        <family val="2"/>
      </rPr>
      <t xml:space="preserve">
</t>
    </r>
    <r>
      <rPr>
        <b/>
        <sz val="8"/>
        <rFont val="Verdana"/>
        <family val="2"/>
      </rPr>
      <t xml:space="preserve">Exemples et correction
</t>
    </r>
    <r>
      <rPr>
        <sz val="8"/>
        <rFont val="Verdana"/>
        <family val="2"/>
      </rPr>
      <t>- Les entêtes du tableau triables ne sont pas accessibles au clavier.
➝ Entourer le texte dans un bouton.
- Les lignes sont interactives et ne sont pas accessibles et activables au clavier.
➝ La solution la plus simple, mais qui impacte le design est d'ajouter des boutons pour permettre la sélection au clavier.
Donner un bouton avec un intitulé "Sélectionner destination" et un attribut aria-describedby qui concatène le code, le libellé et le pays.
Si l'impact design n'est pas souhaité, on peut imaginer placer ces boutons hors écran et les faire apparaître uniquement qu'au focus clavier.</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</si>
  <si>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Par exemple :</t>
    </r>
    <r>
      <rPr>
        <sz val="8"/>
        <rFont val="Verdana"/>
        <family val="2"/>
      </rPr>
      <t xml:space="preserve">
</t>
    </r>
    <r>
      <rPr>
        <b/>
        <sz val="8"/>
        <rFont val="Verdana"/>
        <family val="2"/>
      </rPr>
      <t>Implémentation des options du bloc "Prestation principale"</t>
    </r>
    <r>
      <rPr>
        <sz val="8"/>
        <rFont val="Verdana"/>
        <family val="2"/>
      </rPr>
      <t xml:space="preserve"> : il manque certains rôles et il n'est pas possible de naviguer au clavier sur les éléments.
1. Positionner le focus sur la fenêtre modale "Création d'un nouvel OM" à son ouverture.
2. Sur la balise fieldset, supprimer les attributs : aria-label, aria-hidden, aria-disabled, aria-expanded.
3. Sur la div #cdt-radiogroup-2036-containerE1, supprimer les attributs : role="radiogroup", aria-hidden, aria-disabled, aria-labelledby, aria-required, aria-invalid.
4. Si possible, supprimer toute la structuration en tableau de présentation et styler le contenu en CSS.
5. Transformer chaque option de prestation en bouton radio avec des labels pertinents.
Même correction attendue pour le bloc "Type de trajet".</t>
    </r>
    <r>
      <rPr>
        <b/>
        <sz val="8"/>
        <rFont val="Verdana"/>
        <family val="2"/>
      </rPr>
      <t xml:space="preserve">
</t>
    </r>
    <r>
      <rPr>
        <sz val="8"/>
        <rFont val="Verdana"/>
        <family val="2"/>
      </rPr>
      <t xml:space="preserve">
</t>
    </r>
    <r>
      <rPr>
        <b/>
        <sz val="8"/>
        <rFont val="Verdana"/>
        <family val="2"/>
      </rPr>
      <t xml:space="preserve">Implémentation bloc "Création d'un nouvel OM"
</t>
    </r>
    <r>
      <rPr>
        <sz val="8"/>
        <rFont val="Verdana"/>
        <family val="2"/>
      </rPr>
      <t xml:space="preserve">Même principe que le bloc Prestation principale.
Par contre, transformer "Document vierge" et "Initialisation à partir d'un ordre de mission" en bouton.
</t>
    </r>
    <r>
      <rPr>
        <b/>
        <sz val="8"/>
        <rFont val="Verdana"/>
        <family val="2"/>
      </rPr>
      <t xml:space="preserve">Utilisation inappropriée d'ARIA
</t>
    </r>
    <r>
      <rPr>
        <sz val="8"/>
        <rFont val="Verdana"/>
        <family val="2"/>
      </rPr>
      <t xml:space="preserve">Sur toutes les balises fieldset, supprimer les attributs : aria-label, aria-hidden, aria-disabled, aria-expanded.
</t>
    </r>
    <r>
      <rPr>
        <b/>
        <sz val="8"/>
        <rFont val="Verdana"/>
        <family val="2"/>
      </rPr>
      <t xml:space="preserve">Toolbar
</t>
    </r>
    <r>
      <rPr>
        <sz val="8"/>
        <rFont val="Verdana"/>
        <family val="2"/>
      </rPr>
      <t xml:space="preserve">Supprimer le role="toolbar" en bas de la fenêtre modale et les comportements clavier.
Ne garder que les boutons.
</t>
    </r>
    <r>
      <rPr>
        <b/>
        <sz val="8"/>
        <rFont val="Verdana"/>
        <family val="2"/>
      </rPr>
      <t>Message d'erreur - toaster</t>
    </r>
    <r>
      <rPr>
        <sz val="8"/>
        <rFont val="Verdana"/>
        <family val="2"/>
      </rPr>
      <t xml:space="preserve">
Actuellement, les messages d'erreur ne sont pas accessibles au clavier et restitués.
Transformer ces toasters qui disparaissent et implémenter le motif de conception ARIA Alert Dialog (https://www.w3.org/WAI/ARIA/apg/patterns/alertdialog).
</t>
    </r>
    <r>
      <rPr>
        <b/>
        <sz val="8"/>
        <rFont val="Verdana"/>
        <family val="2"/>
      </rPr>
      <t xml:space="preserve">Gestion du focus
</t>
    </r>
    <r>
      <rPr>
        <sz val="8"/>
        <rFont val="Verdana"/>
        <family val="2"/>
      </rPr>
      <t>À la fin de l'étape de création d'un OM, le focus reste positionné sur le bouton "Créer un OM" alors qu'il devrait être repositionné soit en haut de page, soit au niveau du titre "Ordre de mission…".
Alternativement, si d'un point de vue métier, le fait que le focus reste sur le bouton est pertinent, simuler un rechargement de page et revocaliser le titre de page.
cf. https://access42.net/accessibilite-rechargement-page-single-page-applications</t>
    </r>
  </si>
  <si>
    <r>
      <rPr>
        <b/>
        <sz val="8"/>
        <rFont val="Verdana"/>
        <family val="2"/>
      </rPr>
      <t>Au moins un composant ou une fonctionnalité JavaScript n'est pas utilisable au clavier.</t>
    </r>
    <r>
      <rPr>
        <sz val="8"/>
        <rFont val="Verdana"/>
        <family val="2"/>
      </rPr>
      <t xml:space="preserve">
</t>
    </r>
    <r>
      <rPr>
        <b/>
        <sz val="8"/>
        <rFont val="Verdana"/>
        <family val="2"/>
      </rPr>
      <t xml:space="preserve">Éléments interactifs
</t>
    </r>
    <r>
      <rPr>
        <sz val="8"/>
        <rFont val="Verdana"/>
        <family val="2"/>
      </rPr>
      <t xml:space="preserve">- Le composant image "Le document comporte des anomalies" qui déclenche un toaster n'est pas accessible au clavier. (Par ailleurs, le focus clavier n'est pas positionné sur le toaster qui devrait être une fenêtre modale (alert dialog))
- Les composants "loupe"
- Les composants calendrier (datepicker)
</t>
    </r>
    <r>
      <rPr>
        <i/>
        <sz val="8"/>
        <rFont val="Verdana"/>
        <family val="2"/>
      </rPr>
      <t>Corrections</t>
    </r>
    <r>
      <rPr>
        <sz val="8"/>
        <rFont val="Verdana"/>
        <family val="2"/>
      </rPr>
      <t xml:space="preserve">
➝ Implémenter chaque élément dans un élément &lt;button&gt;.
- Sur les composants "loupe", labelliser les boutons en ajoutant sur les boutons :
1. aria-label="Rechercher"
2. aria-describedby="[id-label-champ]" </t>
    </r>
    <r>
      <rPr>
        <b/>
        <sz val="8"/>
        <rFont val="Verdana"/>
        <family val="2"/>
      </rPr>
      <t>(à modifier avec les bonnes valeurs)</t>
    </r>
    <r>
      <rPr>
        <sz val="8"/>
        <rFont val="Verdana"/>
        <family val="2"/>
      </rPr>
      <t xml:space="preserve">
Ex. &lt;div role="button" tabindex="0" aria-label="Rechercher" aria-describedby="id-label-champ"&gt;
- Sur les composants calendrier, labelliser le bouton avec aria-label="Afficher le calendrier"</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</si>
  <si>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 xml:space="preserve">Pertinence des intitulés boutons
</t>
    </r>
    <r>
      <rPr>
        <sz val="8"/>
        <rFont val="Verdana"/>
        <family val="2"/>
      </rPr>
      <t xml:space="preserve">Certains boutons ne possèdent pas des intitulés pertinents / suffisamment explicites.
</t>
    </r>
    <r>
      <rPr>
        <i/>
        <sz val="8"/>
        <rFont val="Verdana"/>
        <family val="2"/>
      </rPr>
      <t xml:space="preserve">Modification fiche profil collaborateur
</t>
    </r>
    <r>
      <rPr>
        <sz val="8"/>
        <rFont val="Verdana"/>
        <family val="2"/>
      </rPr>
      <t xml:space="preserve">Au choix :
  ➝ ajouter un attribut title="modifier la fiche profil"
  ➝ ajouter un aria-label sur le bouton : aria-label="[nom du collaborateur] - modifier la fiche profil"
</t>
    </r>
    <r>
      <rPr>
        <i/>
        <sz val="8"/>
        <rFont val="Verdana"/>
        <family val="2"/>
      </rPr>
      <t xml:space="preserve">Bouton "Résumé Colla"
</t>
    </r>
    <r>
      <rPr>
        <sz val="8"/>
        <rFont val="Verdana"/>
        <family val="2"/>
      </rPr>
      <t>1. Modifier l'aria-label en : aria-label="Résumé"
2. Ajouter un aria-describedby="[id nom collab]" (reprendre l'id présent sur la balise span qui englobe le nom prénom)</t>
    </r>
    <r>
      <rPr>
        <i/>
        <sz val="8"/>
        <rFont val="Verdana"/>
        <family val="2"/>
      </rPr>
      <t xml:space="preserve">
</t>
    </r>
    <r>
      <rPr>
        <sz val="8"/>
        <rFont val="Verdana"/>
        <family val="2"/>
      </rPr>
      <t xml:space="preserve">
</t>
    </r>
    <r>
      <rPr>
        <b/>
        <sz val="8"/>
        <rFont val="Verdana"/>
        <family val="2"/>
      </rPr>
      <t xml:space="preserve">Système d'onglets - Tabs
</t>
    </r>
    <r>
      <rPr>
        <sz val="8"/>
        <rFont val="Verdana"/>
        <family val="2"/>
      </rPr>
      <t xml:space="preserve">Compléter l'implémentation du motif de conception Tabs : </t>
    </r>
    <r>
      <rPr>
        <b/>
        <sz val="8"/>
        <rFont val="Verdana"/>
        <family val="2"/>
      </rPr>
      <t xml:space="preserve">
</t>
    </r>
    <r>
      <rPr>
        <sz val="8"/>
        <rFont val="Verdana"/>
        <family val="2"/>
      </rPr>
      <t xml:space="preserve">
1. Labelliser le système d'onglets : ajouter un attribut aria-labelledby qui référence le titre visible "Ordre de mission…" sur la balise qui possède le role tablist.
Ex. &lt;div… aria-labelledby="cdt-title-1813" role="tablist"&gt;.
2. Sur les onglets (role="tab"), ajouter un attribut aria-controls qui référence l'id du panneau (role="tabpanel").
3. Sur les panneaux (role="tabpanel"), supprimer les attributs aria-expanded="true" et ajouter un attribut tabindex="0".
</t>
    </r>
    <r>
      <rPr>
        <b/>
        <sz val="8"/>
        <rFont val="Verdana"/>
        <family val="2"/>
      </rPr>
      <t xml:space="preserve">Utilisation inappropriée d'ARIA - Tableau triable "Pièces jointes" 
</t>
    </r>
    <r>
      <rPr>
        <sz val="8"/>
        <rFont val="Verdana"/>
        <family val="2"/>
      </rPr>
      <t xml:space="preserve">
- Transformer la case à cocher "Sélectionner tout" en vraie case à cocher (actuellement, elle n'est pas accessible au clavier).
- Chaque entête du tableau triable doit être accessible au clavier :  
    - Dans les cellules d'entête, entourer le texte avec un bouton.
- Pour chaque case à cocher dans le tableau, les labelliser avec un intitulé pertinent : ex. "sélectionner ligne 1" ou "sélectionner [nom PJ] - [date d'intégration] - [taille]
Transformer l'élément interactif "Poubelle" en bouton fonctionnel :
- tabindex="0"
- aria-label="Supprimer les éléments sélectionnés"</t>
    </r>
  </si>
  <si>
    <t>https://cdtm-formation.concur.fr/login</t>
  </si>
  <si>
    <t>https://cdtm-formation.concur.fr/#home</t>
  </si>
  <si>
    <t>https://cdtm-formation.concur.fr/#om/D4JY3</t>
  </si>
  <si>
    <r>
      <rPr>
        <b/>
        <sz val="8"/>
        <rFont val="Verdana"/>
        <family val="2"/>
      </rPr>
      <t xml:space="preserve">Au moins un composant ou une fonctionnalité JavaScript n'est pas compatible avec les technologies d'assistance.
Menu burger
</t>
    </r>
    <r>
      <rPr>
        <sz val="8"/>
        <rFont val="Verdana"/>
        <family val="2"/>
      </rPr>
      <t xml:space="preserve">- Le bouton du menu burger ne possède pas d'intitulé.
➝ Ajouter un intitulé pertinent (ex. "Menu" ou "Administration / Déconnexion" - à valider avec le métier) avec aria-label.
</t>
    </r>
    <r>
      <rPr>
        <b/>
        <sz val="8"/>
        <rFont val="Verdana"/>
        <family val="2"/>
      </rPr>
      <t xml:space="preserve">Bouton sans intitulé - Déconnexion
</t>
    </r>
    <r>
      <rPr>
        <sz val="8"/>
        <rFont val="Verdana"/>
        <family val="2"/>
      </rPr>
      <t xml:space="preserve">➝ Ajouter un intitulé pertinent "Déconnexion"
</t>
    </r>
    <r>
      <rPr>
        <b/>
        <sz val="8"/>
        <rFont val="Verdana"/>
        <family val="2"/>
      </rPr>
      <t xml:space="preserve">
Utilisation inappropriée de rôles ARIA sur différents éléments de l'application
- Menu
</t>
    </r>
    <r>
      <rPr>
        <sz val="8"/>
        <rFont val="Verdana"/>
        <family val="2"/>
      </rPr>
      <t>Le menu de l'application implémente le comportement clavier de menu applicatif, mais ne possède pas les rôles ARIA appropriés. cf. motif de conception ARIA Menu (https://www.w3.org/WAI/ARIA/apg/patterns/menu).
➝ Implémenter le motif de conception et les rôles requis (menu, menuitem…)</t>
    </r>
    <r>
      <rPr>
        <b/>
        <sz val="8"/>
        <rFont val="Verdana"/>
        <family val="2"/>
      </rPr>
      <t xml:space="preserve">
</t>
    </r>
    <r>
      <rPr>
        <sz val="8"/>
        <rFont val="Verdana"/>
        <family val="2"/>
      </rPr>
      <t xml:space="preserve">
</t>
    </r>
    <r>
      <rPr>
        <b/>
        <sz val="8"/>
        <rFont val="Verdana"/>
        <family val="2"/>
      </rPr>
      <t>- Sur "Messages aux utilisateurs" :</t>
    </r>
    <r>
      <rPr>
        <sz val="8"/>
        <rFont val="Verdana"/>
        <family val="2"/>
      </rPr>
      <t xml:space="preserve"> 
1. supprimer role="toolbar" et attribut aria-expanded="true" sur la div parente #panel-1042 ;
2. relier "Messages aux utilisateurs" au bouton Déplier/Replier avec aria-describedby en reprenant l'id présent sur la div.
</t>
    </r>
    <r>
      <rPr>
        <b/>
        <sz val="8"/>
        <rFont val="Verdana"/>
        <family val="2"/>
      </rPr>
      <t xml:space="preserve">
- Dans le bloc "Messages aux utilisateurs" :
</t>
    </r>
    <r>
      <rPr>
        <sz val="8"/>
        <rFont val="Verdana"/>
        <family val="2"/>
      </rPr>
      <t>1. supprimer les attributs role="listbox", role="option", aria-selected ;
2. transformer les deux éléments en bouton (&lt;button&gt; ou role="button").
➝ De même pour le bloc "Approbations requises".</t>
    </r>
  </si>
  <si>
    <r>
      <rPr>
        <b/>
        <sz val="8"/>
        <color theme="1"/>
        <rFont val="Verdana"/>
        <family val="2"/>
      </rPr>
      <t xml:space="preserve">Au moins un message de statut n'est pas correctement restitué aux technologies d'assistance.
</t>
    </r>
    <r>
      <rPr>
        <sz val="8"/>
        <color theme="1"/>
        <rFont val="Verdana"/>
        <family val="2"/>
      </rPr>
      <t xml:space="preserve">
</t>
    </r>
    <r>
      <rPr>
        <b/>
        <sz val="8"/>
        <color theme="1"/>
        <rFont val="Verdana"/>
        <family val="2"/>
      </rPr>
      <t>Par exemple :</t>
    </r>
    <r>
      <rPr>
        <sz val="8"/>
        <color theme="1"/>
        <rFont val="Verdana"/>
        <family val="2"/>
      </rPr>
      <t xml:space="preserve">
- Les informations qui confirment l'enregistrement ou l'absence de modification.
</t>
    </r>
    <r>
      <rPr>
        <b/>
        <sz val="8"/>
        <color theme="1"/>
        <rFont val="Verdana"/>
        <family val="2"/>
      </rPr>
      <t>Corrections :</t>
    </r>
    <r>
      <rPr>
        <sz val="8"/>
        <color theme="1"/>
        <rFont val="Verdana"/>
        <family val="2"/>
      </rPr>
      <t xml:space="preserve">
- Pour les messages qui informent du résultat d'une action ou de l'état d'une application, implémenter un role="status" ou un role="alert".</t>
    </r>
  </si>
  <si>
    <r>
      <rPr>
        <b/>
        <sz val="8"/>
        <rFont val="Verdana"/>
        <family val="2"/>
      </rPr>
      <t>La hiérarchie des titres n'est pas pertinente.</t>
    </r>
    <r>
      <rPr>
        <sz val="8"/>
        <rFont val="Verdana"/>
        <family val="2"/>
      </rPr>
      <t xml:space="preserve">
</t>
    </r>
    <r>
      <rPr>
        <b/>
        <sz val="8"/>
        <rFont val="Verdana"/>
        <family val="2"/>
      </rPr>
      <t xml:space="preserve">Onglet "Prestations"
</t>
    </r>
    <r>
      <rPr>
        <sz val="8"/>
        <rFont val="Verdana"/>
        <family val="2"/>
      </rPr>
      <t>"Carte d'abonnement", etc. doit êtr eun titre de niveau 2.</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</si>
  <si>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Attributs border, cellspacing…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</si>
  <si>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Les feuilles de styles CSS insèrent du contenu porteur d'information.</t>
    </r>
    <r>
      <rPr>
        <sz val="8"/>
        <rFont val="Verdana"/>
        <family val="2"/>
      </rPr>
      <t xml:space="preserve">
</t>
    </r>
    <r>
      <rPr>
        <u/>
        <sz val="8"/>
        <rFont val="Verdana"/>
        <family val="2"/>
      </rPr>
      <t xml:space="preserve">
</t>
    </r>
    <r>
      <rPr>
        <b/>
        <sz val="8"/>
        <rFont val="Verdana"/>
        <family val="2"/>
      </rPr>
      <t>Par exemple :</t>
    </r>
    <r>
      <rPr>
        <sz val="8"/>
        <rFont val="Verdana"/>
        <family val="2"/>
      </rPr>
      <t xml:space="preserve">
- Les images de fond insérées dans le tableau (avion, carte…)
</t>
    </r>
    <r>
      <rPr>
        <b/>
        <sz val="8"/>
        <rFont val="Verdana"/>
        <family val="2"/>
      </rPr>
      <t>Corrections :</t>
    </r>
    <r>
      <rPr>
        <sz val="8"/>
        <rFont val="Verdana"/>
        <family val="2"/>
      </rPr>
      <t xml:space="preserve">
- Remplacer le contenu inséré avec CSS par un contenu inséré directement dans le code HTML.
- Ou associer une alternative textuelle au contenu inséré avec CSS.</t>
    </r>
  </si>
  <si>
    <r>
      <rPr>
        <b/>
        <sz val="8"/>
        <rFont val="Verdana"/>
        <family val="2"/>
      </rPr>
      <t xml:space="preserve">Lorsque l'on zoome à 200%, certains contenus ne sont plus totalement lisibles. 
Les feuilles de styles comportent des unités non relatives (pt, pc, mm, cm, in).
</t>
    </r>
    <r>
      <rPr>
        <sz val="8"/>
        <rFont val="Verdana"/>
        <family val="2"/>
      </rPr>
      <t xml:space="preserve">
</t>
    </r>
    <r>
      <rPr>
        <b/>
        <sz val="8"/>
        <rFont val="Verdana"/>
        <family val="2"/>
      </rPr>
      <t>Par exemple :</t>
    </r>
    <r>
      <rPr>
        <sz val="8"/>
        <rFont val="Verdana"/>
        <family val="2"/>
      </rPr>
      <t xml:space="preserve">
- Le contenu est tronqué et on ne peut pas naviguer à l'intérieur de la page.
</t>
    </r>
    <r>
      <rPr>
        <b/>
        <sz val="8"/>
        <rFont val="Verdana"/>
        <family val="2"/>
      </rPr>
      <t>Corrections :</t>
    </r>
    <r>
      <rPr>
        <sz val="8"/>
        <rFont val="Verdana"/>
        <family val="2"/>
      </rPr>
      <t xml:space="preserve">
- Modifier les directives CSS pour rendre tous les contenus lisibles à 200%.
- Rechercher et remplacer toutes les unités non relatives (pt, pc, mm, cm, in) par des unités relatives (px, em, rem, %, etc.), dans toutes les feuilles de styles, sauf celles dédiées à l'impression (par ex. media="print").</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</si>
  <si>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sur la majorité des éléments interactifs.
</t>
    </r>
    <r>
      <rPr>
        <b/>
        <sz val="8"/>
        <rFont val="Verdana"/>
        <family val="2"/>
      </rPr>
      <t>Corrections :</t>
    </r>
    <r>
      <rPr>
        <sz val="8"/>
        <rFont val="Verdana"/>
        <family val="2"/>
      </rPr>
      <t xml:space="preserve">
- Supprimer toutes les directives (outline: none, outline-color, etc.) visant à dégrader ou supprimer l'indication visuelle de focus.
- OU surcharger ces directives pour rétablir l'indication visuelle du focus.
- OU définir un style du focus qui soit suffisamment contrasté (ratio minimum de 3:1 entre les couleurs du focus et les couleurs environnantes).</t>
    </r>
  </si>
  <si>
    <r>
      <rPr>
        <b/>
        <sz val="8"/>
        <color theme="1"/>
        <rFont val="Verdana"/>
        <family val="2"/>
      </rPr>
      <t>Dans une fenêtre de 320px de large, le contenu n'est plus totalement lisible (le contenu est tronqué) ou il est nécessaire d'utiliser la barre de défilement horizontal.</t>
    </r>
    <r>
      <rPr>
        <sz val="8"/>
        <color theme="1"/>
        <rFont val="Verdana"/>
        <family val="2"/>
      </rPr>
      <t xml:space="preserve">
</t>
    </r>
    <r>
      <rPr>
        <b/>
        <sz val="8"/>
        <color theme="1"/>
        <rFont val="Verdana"/>
        <family val="2"/>
      </rPr>
      <t>Par exemple :</t>
    </r>
    <r>
      <rPr>
        <sz val="8"/>
        <color theme="1"/>
        <rFont val="Verdana"/>
        <family val="2"/>
      </rPr>
      <t xml:space="preserve">
- Les contenus sont tronqués ou se superposent.
</t>
    </r>
    <r>
      <rPr>
        <b/>
        <sz val="8"/>
        <color theme="1"/>
        <rFont val="Verdana"/>
        <family val="2"/>
      </rPr>
      <t>Correction :</t>
    </r>
    <r>
      <rPr>
        <sz val="8"/>
        <color theme="1"/>
        <rFont val="Verdana"/>
        <family val="2"/>
      </rPr>
      <t xml:space="preserve">
- Modifier les directives CSS, notamment veiller aux points de rupture CSS, afin que l'ensemble du contenu puisse être consulté dans une fenêtre de 320px et ce, sans avoir recours à la barre de défilement horizontal.
- L'utilisation de tableau de présentation est incompatible avec le fait de consulter le contenu sans avoir recours au scroll horizontal. Les pages devraient être mises en forme avec CSS pour corriger ce problème.</t>
    </r>
  </si>
  <si>
    <r>
      <rPr>
        <b/>
        <sz val="8"/>
        <color theme="1"/>
        <rFont val="Verdana"/>
        <family val="2"/>
      </rPr>
      <t xml:space="preserve">L'utilisateur ne peut pas contrôler les contenus additionnels apparaissant à la prise de focus ou au survol.
Par exemple :
Onglet Prestation
</t>
    </r>
    <r>
      <rPr>
        <sz val="8"/>
        <color theme="1"/>
        <rFont val="Verdana"/>
        <family val="2"/>
      </rPr>
      <t xml:space="preserve">- la tooltip sur les images 
</t>
    </r>
    <r>
      <rPr>
        <b/>
        <sz val="8"/>
        <color theme="1"/>
        <rFont val="Verdana"/>
        <family val="2"/>
      </rPr>
      <t>Correction :</t>
    </r>
    <r>
      <rPr>
        <sz val="8"/>
        <color theme="1"/>
        <rFont val="Verdana"/>
        <family val="2"/>
      </rPr>
      <t xml:space="preserve">
Le contenu additionnel qui apparaît au survol ou à la prise de focus doit pouvoir être masqué sans que le focus ou la souris ne soit déplacé (par exemple par l'activation de la touche [ESCAPE]).</t>
    </r>
  </si>
  <si>
    <r>
      <rPr>
        <b/>
        <sz val="8"/>
        <rFont val="Verdana"/>
        <family val="2"/>
      </rPr>
      <t xml:space="preserve">Au moins un champ de formulaire ne possède pas d'étiquette, son étiquette n'est pas visible ou son étiquette n'est pas correctement liée.
Par exemple :
</t>
    </r>
    <r>
      <rPr>
        <sz val="8"/>
        <rFont val="Verdana"/>
        <family val="2"/>
      </rPr>
      <t xml:space="preserve">- Le champ "Devise" dans le bloc "Compléments"
</t>
    </r>
    <r>
      <rPr>
        <b/>
        <sz val="8"/>
        <rFont val="Verdana"/>
        <family val="2"/>
      </rPr>
      <t>Corrections :</t>
    </r>
    <r>
      <rPr>
        <sz val="8"/>
        <rFont val="Verdana"/>
        <family val="2"/>
      </rPr>
      <t xml:space="preserve">
- Ajouter une étiquette visible au dessus du champ.</t>
    </r>
  </si>
  <si>
    <t>Création d'un OM - (onglets prestations / saisie des étapes / frais prévisionnel) / fenêtre modale statut</t>
  </si>
  <si>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 xml:space="preserve">Utilisation inappropriée d'ARIA
</t>
    </r>
    <r>
      <rPr>
        <sz val="8"/>
        <rFont val="Verdana"/>
        <family val="2"/>
      </rPr>
      <t xml:space="preserve">Le champ de saisie du numéro de page possède un role="spinbutton" qui n'est pas pertinent.
- Transformer ce champ en champ de formulaire simple
- Labelliser avec aria-labelledby et le texte "Page".
- Ajouter un aria-describedby sur le formulaire pour relier le texte "sur x"
</t>
    </r>
    <r>
      <rPr>
        <b/>
        <sz val="8"/>
        <rFont val="Verdana"/>
        <family val="2"/>
      </rPr>
      <t>Boutons / intitulés des boutons</t>
    </r>
    <r>
      <rPr>
        <sz val="8"/>
        <rFont val="Verdana"/>
        <family val="2"/>
      </rPr>
      <t xml:space="preserve">
- L'intitulé du bouton "Effacer" n'est pas pertinent
➝ ajouter un attribut title="Effacer les champs"
- Boutons images sans intitulé
➝ ajouter un aria-label pour labelliser chaque bouton en reprenant les libellés des tooltip
</t>
    </r>
    <r>
      <rPr>
        <b/>
        <sz val="8"/>
        <rFont val="Verdana"/>
        <family val="2"/>
      </rPr>
      <t>Nombre de résultats - vocalisation mise à jour dynamique</t>
    </r>
    <r>
      <rPr>
        <sz val="8"/>
        <rFont val="Verdana"/>
        <family val="2"/>
      </rPr>
      <t xml:space="preserve">
Faire vocaliser la mise à jour du nombre de résultats de recherche avec aria-live="polite".</t>
    </r>
  </si>
  <si>
    <r>
      <rPr>
        <b/>
        <sz val="8"/>
        <rFont val="Verdana"/>
        <family val="2"/>
      </rPr>
      <t>Au moins un composant ou une fonctionnalité JavaScript n'est pas utilisable au clavier.</t>
    </r>
    <r>
      <rPr>
        <sz val="8"/>
        <rFont val="Verdana"/>
        <family val="2"/>
      </rPr>
      <t xml:space="preserve">
</t>
    </r>
    <r>
      <rPr>
        <b/>
        <sz val="8"/>
        <rFont val="Verdana"/>
        <family val="2"/>
      </rPr>
      <t xml:space="preserve">Exemples et correction
</t>
    </r>
    <r>
      <rPr>
        <sz val="8"/>
        <rFont val="Verdana"/>
        <family val="2"/>
      </rPr>
      <t>- Les entêtes du tableau triables ne sont pas accessibles au clavier.
➝ Entourer le texte dans un bouton.
- Les lignes sont interactives et ne sont pas accessibles et activables au clavier.
➝ La solution la plus simple est de transformer les numéros d'OM en boutons et d'expliciter les boutons avec aria-describedby (en référençant le titre de la fenêtre modale).
Ce qui donnerait en restitution : "D4JY7, sélection d'un ordre de mission" bouton</t>
    </r>
  </si>
  <si>
    <t>Similaire à P05. Les NC remontées en P05 n'ont pas été remontées de nouveau sauf variation.</t>
  </si>
  <si>
    <r>
      <rPr>
        <b/>
        <sz val="8"/>
        <rFont val="Verdana"/>
        <family val="2"/>
      </rPr>
      <t>Le titre de la page n'est pas pertinent.</t>
    </r>
    <r>
      <rPr>
        <sz val="8"/>
        <rFont val="Verdana"/>
        <family val="2"/>
      </rPr>
      <t xml:space="preserve">
</t>
    </r>
    <r>
      <rPr>
        <b/>
        <sz val="8"/>
        <rFont val="Verdana"/>
        <family val="2"/>
      </rPr>
      <t>Correction :</t>
    </r>
    <r>
      <rPr>
        <sz val="8"/>
        <rFont val="Verdana"/>
        <family val="2"/>
      </rPr>
      <t xml:space="preserve">
- Modifier le titre de la page : &lt;title&gt;Administration Chorus DT - Relevés par compte client&lt;/title&gt;</t>
    </r>
  </si>
  <si>
    <r>
      <rPr>
        <b/>
        <sz val="8"/>
        <rFont val="Verdana"/>
        <family val="2"/>
      </rPr>
      <t>La structure du document n'est pas pertinente.</t>
    </r>
    <r>
      <rPr>
        <sz val="8"/>
        <rFont val="Verdana"/>
        <family val="2"/>
      </rPr>
      <t xml:space="preserve">
</t>
    </r>
    <r>
      <rPr>
        <b/>
        <sz val="8"/>
        <rFont val="Verdana"/>
        <family val="2"/>
      </rPr>
      <t>Correction :</t>
    </r>
    <r>
      <rPr>
        <sz val="8"/>
        <rFont val="Verdana"/>
        <family val="2"/>
      </rPr>
      <t xml:space="preserve">
- Entourer la pagination avec une balise &lt;nav role="navigation" aria-label="pagination résultats"&gt;</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</si>
  <si>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 cellspacing notamment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</si>
  <si>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La prise de focus n'est pas visible pour tous les éléments de la page.</t>
    </r>
    <r>
      <rPr>
        <sz val="8"/>
        <rFont val="Verdana"/>
        <family val="2"/>
      </rPr>
      <t xml:space="preserve">
</t>
    </r>
    <r>
      <rPr>
        <b/>
        <sz val="8"/>
        <rFont val="Verdana"/>
        <family val="2"/>
      </rPr>
      <t>Par exemple :</t>
    </r>
    <r>
      <rPr>
        <sz val="8"/>
        <rFont val="Verdana"/>
        <family val="2"/>
      </rPr>
      <t xml:space="preserve">
- La prise de focus n'est pas visible sur la quasi totalité des éléments interactifs
</t>
    </r>
    <r>
      <rPr>
        <b/>
        <sz val="8"/>
        <rFont val="Verdana"/>
        <family val="2"/>
      </rPr>
      <t xml:space="preserve">
Corrections :</t>
    </r>
    <r>
      <rPr>
        <sz val="8"/>
        <rFont val="Verdana"/>
        <family val="2"/>
      </rPr>
      <t xml:space="preserve">
- Supprimer toutes les directives (outline: none, outline-color, etc.) visant à dégrader ou supprimer l'indication visuelle de focus.
- OU surcharger ces directives pour rétablir l'indication visuelle du focus.
- OU définir un style du focus qui soit suffisamment contrasté (ratio minimum de 3:1 entre les couleurs du focus et les couleurs environnantes).</t>
    </r>
  </si>
  <si>
    <r>
      <rPr>
        <b/>
        <sz val="8"/>
        <color theme="1"/>
        <rFont val="Verdana"/>
        <family val="2"/>
      </rPr>
      <t xml:space="preserve">L'utilisateur ne peut pas contrôler les contenus additionnels apparaissant à la prise de focus ou au survol.
Par exemple :
</t>
    </r>
    <r>
      <rPr>
        <sz val="8"/>
        <color theme="1"/>
        <rFont val="Verdana"/>
        <family val="2"/>
      </rPr>
      <t xml:space="preserve">- Le contenu additionnel qui apparaît au survol de l'image ne peut jamais être survolé à la souris.
</t>
    </r>
    <r>
      <rPr>
        <b/>
        <sz val="8"/>
        <color theme="1"/>
        <rFont val="Verdana"/>
        <family val="2"/>
      </rPr>
      <t>Correction :</t>
    </r>
    <r>
      <rPr>
        <sz val="8"/>
        <color theme="1"/>
        <rFont val="Verdana"/>
        <family val="2"/>
      </rPr>
      <t xml:space="preserve">
Le contenu additionnel qui apparaît au survol ou à la prise de focus : 
 - doit pouvoir être survolé à la souris ; 
 - doit rester visible tant que la souris survole l'élément déclencheur ou que le focus est positionné dessus ; 
 - doit pouvoir être masqué sans que le focus ou la souris ne soit déplacé (par exemple par l'activation de la touche [ESCAPE]).</t>
    </r>
  </si>
  <si>
    <r>
      <rPr>
        <b/>
        <sz val="8"/>
        <color theme="1"/>
        <rFont val="Verdana"/>
        <family val="2"/>
      </rPr>
      <t>Au moins un contenu additionnel rendu visible au survol (par CSS)  ne peut pas être rendu visible au clavier.</t>
    </r>
    <r>
      <rPr>
        <sz val="8"/>
        <color theme="1"/>
        <rFont val="Verdana"/>
        <family val="2"/>
      </rPr>
      <t xml:space="preserve">
</t>
    </r>
    <r>
      <rPr>
        <b/>
        <sz val="8"/>
        <color theme="1"/>
        <rFont val="Verdana"/>
        <family val="2"/>
      </rPr>
      <t>Par exemple :</t>
    </r>
    <r>
      <rPr>
        <sz val="8"/>
        <color theme="1"/>
        <rFont val="Verdana"/>
        <family val="2"/>
      </rPr>
      <t xml:space="preserve">
- La tooltip qui apparait au survol de l'image ne peut être rendue visible au clavier.
</t>
    </r>
    <r>
      <rPr>
        <b/>
        <sz val="8"/>
        <color theme="1"/>
        <rFont val="Verdana"/>
        <family val="2"/>
      </rPr>
      <t>Correction :</t>
    </r>
    <r>
      <rPr>
        <sz val="8"/>
        <color theme="1"/>
        <rFont val="Verdana"/>
        <family val="2"/>
      </rPr>
      <t xml:space="preserve">
- Pour tous les contenus additionnels rendus visibles au survol (:hover), définir l'alternative :focus pour rendre ce contenu visible à la prise de focus.</t>
    </r>
  </si>
  <si>
    <t>https://cdtm-formation.concur.fr/#search</t>
  </si>
  <si>
    <t>https://cdtm-formation.concur.fr/#admin?table_cod=BTAREL&amp;</t>
  </si>
  <si>
    <t>https://cdtm-formation.concur.fr/#colla</t>
  </si>
  <si>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Nombreux attributs de présentation sur le tableau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</si>
  <si>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 xml:space="preserve">Une limite de temps modifie tout ou partie du contenu de la page, ou l'utilisateur est redirigé automatiquement vers une autre.
Par exemple :
</t>
    </r>
    <r>
      <rPr>
        <sz val="8"/>
        <rFont val="Verdana"/>
        <family val="2"/>
      </rPr>
      <t xml:space="preserve">- Le site a une durée de session limitée, qui déconnecte l'utilisateur lorsque celle-ci est atteinte
</t>
    </r>
    <r>
      <rPr>
        <b/>
        <sz val="8"/>
        <rFont val="Verdana"/>
        <family val="2"/>
      </rPr>
      <t>Corrections :</t>
    </r>
    <r>
      <rPr>
        <sz val="8"/>
        <rFont val="Verdana"/>
        <family val="2"/>
      </rPr>
      <t xml:space="preserve">
- Proposer à l'utilisateur une méthode permettant de prolonger sa session.</t>
    </r>
  </si>
  <si>
    <r>
      <t>La page contient des erreurs de code HTML qui peuvent impacter l'accessibilité.</t>
    </r>
    <r>
      <rPr>
        <sz val="8"/>
        <rFont val="Verdana"/>
        <family val="2"/>
      </rPr>
      <t xml:space="preserve">
</t>
    </r>
    <r>
      <rPr>
        <b/>
        <sz val="8"/>
        <rFont val="Verdana"/>
        <family val="2"/>
      </rPr>
      <t>Par exemple :</t>
    </r>
    <r>
      <rPr>
        <sz val="8"/>
        <rFont val="Verdana"/>
        <family val="2"/>
      </rPr>
      <t xml:space="preserve">
- Nombreuses erreurs d'attributs
</t>
    </r>
    <r>
      <rPr>
        <b/>
        <sz val="8"/>
        <rFont val="Verdana"/>
        <family val="2"/>
      </rPr>
      <t>Corrections :</t>
    </r>
    <r>
      <rPr>
        <sz val="8"/>
        <rFont val="Verdana"/>
        <family val="2"/>
      </rPr>
      <t xml:space="preserve">
- Corriger les erreurs de code relatives à l'écriture des balises, l'imbrication des balises, l'écriture des attributs, la validité des valeurs d'attributs.</t>
    </r>
  </si>
  <si>
    <r>
      <rPr>
        <b/>
        <sz val="8"/>
        <rFont val="Verdana"/>
        <family val="2"/>
      </rPr>
      <t>Le titre de la page n'est pas pertinent.</t>
    </r>
    <r>
      <rPr>
        <sz val="8"/>
        <rFont val="Verdana"/>
        <family val="2"/>
      </rPr>
      <t xml:space="preserve">
</t>
    </r>
    <r>
      <rPr>
        <b/>
        <sz val="8"/>
        <rFont val="Verdana"/>
        <family val="2"/>
      </rPr>
      <t>Correction :</t>
    </r>
    <r>
      <rPr>
        <sz val="8"/>
        <rFont val="Verdana"/>
        <family val="2"/>
      </rPr>
      <t xml:space="preserve">
- Modifier le titre de la page sur le modèle : &lt;title&gt;Reportings | Chorus DT&lt;/title&gt;</t>
    </r>
  </si>
  <si>
    <r>
      <rPr>
        <b/>
        <sz val="8"/>
        <rFont val="Verdana"/>
        <family val="2"/>
      </rPr>
      <t>Au moins une balise ou un attribut de présentation est présent dans la page.</t>
    </r>
    <r>
      <rPr>
        <sz val="8"/>
        <rFont val="Verdana"/>
        <family val="2"/>
      </rPr>
      <t xml:space="preserve">
</t>
    </r>
    <r>
      <rPr>
        <u/>
        <sz val="8"/>
        <rFont val="Verdana"/>
        <family val="2"/>
      </rPr>
      <t xml:space="preserve">
</t>
    </r>
    <r>
      <rPr>
        <b/>
        <sz val="8"/>
        <rFont val="Verdana"/>
        <family val="2"/>
      </rPr>
      <t>Par exemple :</t>
    </r>
    <r>
      <rPr>
        <sz val="8"/>
        <rFont val="Verdana"/>
        <family val="2"/>
      </rPr>
      <t xml:space="preserve">
- Attributs cellspacing
</t>
    </r>
    <r>
      <rPr>
        <b/>
        <sz val="8"/>
        <rFont val="Verdana"/>
        <family val="2"/>
      </rPr>
      <t>Corrections :</t>
    </r>
    <r>
      <rPr>
        <sz val="8"/>
        <rFont val="Verdana"/>
        <family val="2"/>
      </rPr>
      <t xml:space="preserve">
- Supprimer les balises et attributs de présentation et réaliser les mises en forme par des styles CSS 
- Vérifier l'absence des balises et attributs de présentation (https://www.numerique.gouv.fr/publications/rgaa-accessibilite/methode/glossaire/#presentation-de-l-information)</t>
    </r>
  </si>
  <si>
    <r>
      <rPr>
        <b/>
        <sz val="8"/>
        <rFont val="Verdana"/>
        <family val="2"/>
      </rPr>
      <t>La prise de focus n'est pas visible pour tous les éléments de la page.</t>
    </r>
    <r>
      <rPr>
        <sz val="8"/>
        <rFont val="Verdana"/>
        <family val="2"/>
      </rPr>
      <t xml:space="preserve">
</t>
    </r>
    <r>
      <rPr>
        <b/>
        <sz val="8"/>
        <rFont val="Verdana"/>
        <family val="2"/>
      </rPr>
      <t>Corrections :</t>
    </r>
    <r>
      <rPr>
        <sz val="8"/>
        <rFont val="Verdana"/>
        <family val="2"/>
      </rPr>
      <t xml:space="preserve">
- Supprimer toutes les directives (outline: none, outline-color, etc.) visant à dégrader ou supprimer l'indication visuelle de focus.
- OU surcharger ces directives pour rétablir l'indication visuelle du focus.
- OU définir un style du focus qui soit suffisamment contrasté (ratio minimum de 3:1 entre les couleurs du focus et les couleurs environnantes).</t>
    </r>
  </si>
  <si>
    <r>
      <rPr>
        <b/>
        <sz val="8"/>
        <rFont val="Verdana"/>
        <family val="2"/>
      </rPr>
      <t xml:space="preserve">Le contrôle de saisie n'est pas pertinent.
Par exemple :
</t>
    </r>
    <r>
      <rPr>
        <sz val="8"/>
        <rFont val="Verdana"/>
        <family val="2"/>
      </rPr>
      <t xml:space="preserve">- Le champ date attend un format particulier, mais le placeholder n'est pas une méthode autorisée.
</t>
    </r>
    <r>
      <rPr>
        <b/>
        <sz val="8"/>
        <rFont val="Verdana"/>
        <family val="2"/>
      </rPr>
      <t>Corrections :</t>
    </r>
    <r>
      <rPr>
        <sz val="8"/>
        <rFont val="Verdana"/>
        <family val="2"/>
      </rPr>
      <t xml:space="preserve">
- Pour tous les champs qui attendent un format particulier, fournir le format de saisie attendu, soit dans l'étiquette soit dans un passage de texte relié par aria-describedby-"@id_format".
Vous pouvez également ici vous contenter de doubler le placeholder avec un attribut title identique : title="JJ/MM/AAAA"
</t>
    </r>
  </si>
  <si>
    <r>
      <t xml:space="preserve">Au moins une information donnée uniquement par la forme, la taille ou la position n'a pas d'alternative.
Par exemple : 
</t>
    </r>
    <r>
      <rPr>
        <sz val="8"/>
        <rFont val="Verdana"/>
        <family val="2"/>
      </rPr>
      <t>- Les lignes supprimées dans le tableau.</t>
    </r>
    <r>
      <rPr>
        <b/>
        <sz val="8"/>
        <rFont val="Verdana"/>
        <family val="2"/>
      </rPr>
      <t xml:space="preserve">
Correction :
</t>
    </r>
    <r>
      <rPr>
        <sz val="8"/>
        <rFont val="Verdana"/>
        <family val="2"/>
      </rPr>
      <t>- S'assurer qu'un autre moyen est mis en place pour que l'information soit transmise aux technologies d'assistance. Le plus pertinent ici est sans doute d'ajouter un texte positionné hors écran.</t>
    </r>
  </si>
  <si>
    <r>
      <rPr>
        <b/>
        <sz val="8"/>
        <rFont val="Verdana"/>
        <family val="2"/>
      </rPr>
      <t>Au moins un composant ou une fonctionnalité JavaScript n'est pas utilisable au clavier.</t>
    </r>
    <r>
      <rPr>
        <sz val="8"/>
        <rFont val="Verdana"/>
        <family val="2"/>
      </rPr>
      <t xml:space="preserve">
</t>
    </r>
    <r>
      <rPr>
        <b/>
        <sz val="8"/>
        <rFont val="Verdana"/>
        <family val="2"/>
      </rPr>
      <t xml:space="preserve">Par exemple : </t>
    </r>
    <r>
      <rPr>
        <sz val="8"/>
        <rFont val="Verdana"/>
        <family val="2"/>
      </rPr>
      <t xml:space="preserve">
- Les fausses cases à cocher dans le tableau sont inaccessibles au clavier.
</t>
    </r>
    <r>
      <rPr>
        <b/>
        <sz val="8"/>
        <rFont val="Verdana"/>
        <family val="2"/>
      </rPr>
      <t xml:space="preserve">Corrections : </t>
    </r>
    <r>
      <rPr>
        <sz val="8"/>
        <rFont val="Verdana"/>
        <family val="2"/>
      </rPr>
      <t xml:space="preserve">
- Implémenter ces composants dans des vraies cases à cocher ou si ce n'est pas possible utiliser l'équivalent ARIA : https://www.w3.org/WAI/ARIA/apg/patterns/checkbox/ </t>
    </r>
  </si>
  <si>
    <r>
      <rPr>
        <b/>
        <sz val="8"/>
        <rFont val="Verdana"/>
        <family val="2"/>
      </rPr>
      <t xml:space="preserve">Des champs de même nature ne sont pas regroupés.
Par exemple :
</t>
    </r>
    <r>
      <rPr>
        <sz val="8"/>
        <rFont val="Verdana"/>
        <family val="2"/>
      </rPr>
      <t xml:space="preserve">- Les champs des blocs "Date de début mission", "Date de fin mission", "Date de création du document", "Date limite de validation", etc.
</t>
    </r>
    <r>
      <rPr>
        <b/>
        <sz val="8"/>
        <rFont val="Verdana"/>
        <family val="2"/>
      </rPr>
      <t>Correction :</t>
    </r>
    <r>
      <rPr>
        <sz val="8"/>
        <rFont val="Verdana"/>
        <family val="2"/>
      </rPr>
      <t xml:space="preserve">
- Utiliser l'élément &lt;fieldset&gt; pour regrouper les champs de même nature et l'élément &lt;legend&gt; pour donner un titre aux regroupements.
Labelliser les premiers champs avec un label positionné hors écran "du".</t>
    </r>
  </si>
  <si>
    <r>
      <t xml:space="preserve">Au moins une image de décoration n'est pas correctement identifiée.
Par exemple : 
</t>
    </r>
    <r>
      <rPr>
        <sz val="8"/>
        <rFont val="Verdana"/>
        <family val="2"/>
      </rPr>
      <t>- L'image dans le bloc "Nouvelle recherche".</t>
    </r>
    <r>
      <rPr>
        <b/>
        <sz val="8"/>
        <rFont val="Verdana"/>
        <family val="2"/>
      </rPr>
      <t xml:space="preserve">
Correction :</t>
    </r>
    <r>
      <rPr>
        <sz val="8"/>
        <rFont val="Verdana"/>
        <family val="2"/>
      </rPr>
      <t xml:space="preserve">
- Ajouter un attribut aria-hidden="true" sur la balise &lt;span&gt;
</t>
    </r>
  </si>
  <si>
    <t>https://cdtm-formation.concur.fr/#repom</t>
  </si>
  <si>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 xml:space="preserve">Utilisation inappropriée d'ARIA - Tableau role grid
</t>
    </r>
    <r>
      <rPr>
        <sz val="8"/>
        <rFont val="Verdana"/>
        <family val="2"/>
      </rPr>
      <t xml:space="preserve">
- Retirer toute l'implémentation grid et le comportement clavier. Structurer le contenu dans un tableau simple.
- Étiquetter les cases à cocher
- Ajouter des boutons pour afficher la zone de modification dans la 2e colonne. Ces boutons ouvriront une fenêtre modale (zone de modification).
- Les boutons supprimer et copier doivent avoir un intitulé pertinent.</t>
    </r>
    <r>
      <rPr>
        <b/>
        <sz val="8"/>
        <rFont val="Verdana"/>
        <family val="2"/>
      </rPr>
      <t xml:space="preserve">
➝ </t>
    </r>
    <r>
      <rPr>
        <sz val="8"/>
        <rFont val="Verdana"/>
        <family val="2"/>
      </rPr>
      <t xml:space="preserve">cf. section Recommandations techniques (Thématique Scripts &gt; Tableau role grid)
</t>
    </r>
    <r>
      <rPr>
        <b/>
        <sz val="8"/>
        <rFont val="Verdana"/>
        <family val="2"/>
      </rPr>
      <t xml:space="preserve">Fenêtre modale "Statut du document"
</t>
    </r>
    <r>
      <rPr>
        <sz val="8"/>
        <rFont val="Verdana"/>
        <family val="2"/>
      </rPr>
      <t>1. Gestion du focus : À l'affichage de la fenêtre modale de statut du document, positionner le focus clavier au début de la fenêtre modale.
2. Transformer les liens en boutons 
3. Supprimer toute l'implémentation grid sur le tableau de récapitulatif. Conserver une implémentation de tableau simple.
4. Masquer avec aria-hidden="true" les colonnes 1 et 3 qui n'apportent aucune information supplémentaire pour les personnes aveugles mais qui sont restituées.</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</si>
  <si>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Par exemple :</t>
    </r>
    <r>
      <rPr>
        <sz val="8"/>
        <rFont val="Verdana"/>
        <family val="2"/>
      </rPr>
      <t xml:space="preserve">
- Tableau triable 
Même principe que les tableaux triables précédents.</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</si>
  <si>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 xml:space="preserve">Tableau triable
</t>
    </r>
    <r>
      <rPr>
        <sz val="8"/>
        <rFont val="Verdana"/>
        <family val="2"/>
      </rPr>
      <t xml:space="preserve">
Même principe que les tableaux précédents.
</t>
    </r>
  </si>
  <si>
    <r>
      <rPr>
        <b/>
        <sz val="8"/>
        <rFont val="Verdana"/>
        <family val="2"/>
      </rPr>
      <t>Au moins un composant ou une fonctionnalité JavaScript n'est pas compatible avec les technologies d'assistance.</t>
    </r>
    <r>
      <rPr>
        <sz val="8"/>
        <rFont val="Verdana"/>
        <family val="2"/>
      </rPr>
      <t xml:space="preserve">
</t>
    </r>
    <r>
      <rPr>
        <b/>
        <sz val="8"/>
        <rFont val="Verdana"/>
        <family val="2"/>
      </rPr>
      <t>Par exemple :</t>
    </r>
    <r>
      <rPr>
        <sz val="8"/>
        <rFont val="Verdana"/>
        <family val="2"/>
      </rPr>
      <t xml:space="preserve">
- Tableau triable
Même principe que les tableaux précédents.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</si>
</sst>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font>
      <sz val="11"/>
      <color theme="1"/>
      <name val="Calibri"/>
      <family val="2"/>
      <scheme val="minor"/>
    </font>
    <font>
      <i/>
      <sz val="11"/>
      <color rgb="FF7F7F7F"/>
      <name val="Calibri"/>
      <family val="2"/>
      <scheme val="minor"/>
    </font>
    <font>
      <sz val="10"/>
      <name val="FreeSans"/>
      <family val="2"/>
    </font>
    <font>
      <b/>
      <sz val="10"/>
      <name val="Arial"/>
      <family val="2"/>
    </font>
    <font>
      <sz val="8"/>
      <name val="Arial"/>
      <family val="2"/>
    </font>
    <font>
      <b/>
      <sz val="18"/>
      <color theme="3"/>
      <name val="Calibri Light"/>
      <family val="2"/>
      <scheme val="major"/>
    </font>
    <font>
      <b/>
      <sz val="11"/>
      <color rgb="FFFFFFFF"/>
      <name val="Verdana"/>
      <family val="2"/>
    </font>
    <font>
      <b/>
      <sz val="10"/>
      <name val="Verdana"/>
      <family val="2"/>
    </font>
    <font>
      <sz val="11"/>
      <color theme="1"/>
      <name val="Verdana"/>
      <family val="2"/>
    </font>
    <font>
      <b/>
      <sz val="8"/>
      <color rgb="FFFFFFFF"/>
      <name val="Verdana"/>
      <family val="2"/>
    </font>
    <font>
      <b/>
      <sz val="8"/>
      <name val="Verdana"/>
      <family val="2"/>
    </font>
    <font>
      <sz val="8"/>
      <name val="Verdana"/>
      <family val="2"/>
    </font>
    <font>
      <b/>
      <sz val="14"/>
      <color rgb="FFFFFFFF"/>
      <name val="Verdana"/>
      <family val="2"/>
    </font>
    <font>
      <b/>
      <sz val="13"/>
      <name val="Verdana"/>
      <family val="2"/>
    </font>
    <font>
      <sz val="10"/>
      <color rgb="FFFFFFFF"/>
      <name val="Verdana"/>
      <family val="2"/>
    </font>
    <font>
      <sz val="9"/>
      <name val="Verdana"/>
      <family val="2"/>
    </font>
    <font>
      <b/>
      <sz val="10"/>
      <color theme="1" tint="0.499984740745262"/>
      <name val="Verdana"/>
      <family val="2"/>
    </font>
    <font>
      <b/>
      <sz val="10"/>
      <color rgb="FFFFFFFF"/>
      <name val="Verdana"/>
      <family val="2"/>
    </font>
    <font>
      <b/>
      <sz val="10"/>
      <color theme="0"/>
      <name val="Verdana"/>
      <family val="2"/>
    </font>
    <font>
      <sz val="10"/>
      <name val="Verdana"/>
      <family val="2"/>
    </font>
    <font>
      <sz val="11"/>
      <color rgb="FFFFFFFF"/>
      <name val="Verdana"/>
      <family val="2"/>
    </font>
    <font>
      <b/>
      <sz val="10"/>
      <color rgb="FF108670"/>
      <name val="Verdana"/>
      <family val="2"/>
    </font>
    <font>
      <b/>
      <sz val="10"/>
      <color rgb="FFB7293C"/>
      <name val="Verdana"/>
      <family val="2"/>
    </font>
    <font>
      <b/>
      <sz val="10"/>
      <color rgb="FF0B1B34"/>
      <name val="Verdana"/>
      <family val="2"/>
    </font>
    <font>
      <sz val="11"/>
      <color rgb="FF0B1B34"/>
      <name val="Verdana"/>
      <family val="2"/>
    </font>
    <font>
      <sz val="10"/>
      <color rgb="FF0B1B34"/>
      <name val="Verdana"/>
      <family val="2"/>
    </font>
    <font>
      <b/>
      <sz val="14"/>
      <color rgb="FF0B1B34"/>
      <name val="Verdana"/>
      <family val="2"/>
    </font>
    <font>
      <b/>
      <sz val="11"/>
      <color rgb="FF0B1B34"/>
      <name val="Verdana"/>
      <family val="2"/>
    </font>
    <font>
      <sz val="9"/>
      <color rgb="FF0B1B34"/>
      <name val="Verdana"/>
      <family val="2"/>
    </font>
    <font>
      <b/>
      <sz val="12"/>
      <color rgb="FFFFFFFF"/>
      <name val="Verdana"/>
      <family val="2"/>
    </font>
    <font>
      <sz val="11"/>
      <name val="Verdana"/>
      <family val="2"/>
    </font>
    <font>
      <b/>
      <sz val="9"/>
      <color rgb="FFFFFFFF"/>
      <name val="Verdana"/>
      <family val="2"/>
    </font>
    <font>
      <u/>
      <sz val="11"/>
      <color theme="10"/>
      <name val="Calibri"/>
      <family val="2"/>
      <scheme val="minor"/>
    </font>
    <font>
      <u/>
      <sz val="11"/>
      <color theme="11"/>
      <name val="Calibri"/>
      <family val="2"/>
      <scheme val="minor"/>
    </font>
    <font>
      <sz val="8"/>
      <name val="Calibri"/>
      <family val="2"/>
      <scheme val="minor"/>
    </font>
    <font>
      <b/>
      <sz val="10"/>
      <color theme="1"/>
      <name val="Verdana"/>
      <family val="2"/>
    </font>
    <font>
      <b/>
      <sz val="11"/>
      <color theme="1"/>
      <name val="Calibri"/>
      <family val="2"/>
      <scheme val="minor"/>
    </font>
    <font>
      <u/>
      <sz val="11"/>
      <color theme="10"/>
      <name val="Verdana"/>
      <family val="2"/>
    </font>
    <font>
      <sz val="8"/>
      <color theme="1"/>
      <name val="Verdana"/>
      <family val="2"/>
    </font>
    <font>
      <sz val="11"/>
      <color theme="1"/>
      <name val="Calibri"/>
      <family val="2"/>
      <scheme val="minor"/>
    </font>
    <font>
      <sz val="11"/>
      <color rgb="FFE3EBF2"/>
      <name val="Calibri"/>
      <family val="2"/>
      <scheme val="minor"/>
    </font>
    <font>
      <sz val="9"/>
      <color rgb="FFFFFFFF"/>
      <name val="Verdana"/>
      <family val="2"/>
    </font>
    <font>
      <b/>
      <sz val="8"/>
      <color theme="0"/>
      <name val="Verdana"/>
      <family val="2"/>
    </font>
    <font>
      <sz val="8"/>
      <color rgb="FFFFFFFF"/>
      <name val="Verdana"/>
      <family val="2"/>
    </font>
    <font>
      <sz val="8"/>
      <color theme="1"/>
      <name val="Calibri"/>
      <family val="2"/>
      <scheme val="minor"/>
    </font>
    <font>
      <sz val="11"/>
      <name val="Calibri"/>
      <family val="2"/>
      <scheme val="minor"/>
    </font>
    <font>
      <sz val="10"/>
      <color theme="0"/>
      <name val="Verdana"/>
      <family val="2"/>
    </font>
    <font>
      <sz val="14"/>
      <color rgb="FFFFFFFF"/>
      <name val="Verdana"/>
      <family val="2"/>
    </font>
    <font>
      <u/>
      <sz val="8"/>
      <name val="Verdana"/>
      <family val="2"/>
    </font>
    <font>
      <sz val="11"/>
      <color theme="0"/>
      <name val="Calibri"/>
      <family val="2"/>
      <scheme val="minor"/>
    </font>
    <font>
      <b/>
      <sz val="8"/>
      <color theme="1"/>
      <name val="Verdana"/>
      <family val="2"/>
    </font>
    <font>
      <u/>
      <sz val="8"/>
      <color theme="1"/>
      <name val="Verdana"/>
      <family val="2"/>
    </font>
    <font>
      <b/>
      <sz val="11"/>
      <color theme="0"/>
      <name val="Calibri"/>
      <family val="2"/>
      <scheme val="minor"/>
    </font>
    <font>
      <sz val="11"/>
      <color rgb="FF0B1B34"/>
      <name val="Calibri"/>
      <family val="2"/>
      <scheme val="minor"/>
    </font>
    <font>
      <b/>
      <sz val="10"/>
      <color theme="0"/>
      <name val="Calibri"/>
      <family val="2"/>
      <scheme val="minor"/>
    </font>
    <font>
      <sz val="9"/>
      <color indexed="81"/>
      <name val="Tahoma"/>
      <family val="2"/>
    </font>
    <font>
      <b/>
      <sz val="9"/>
      <color indexed="81"/>
      <name val="Tahoma"/>
      <family val="2"/>
    </font>
    <font>
      <sz val="14"/>
      <color theme="0"/>
      <name val="Calibri"/>
      <family val="2"/>
      <scheme val="minor"/>
    </font>
    <font>
      <sz val="14"/>
      <color theme="1"/>
      <name val="Calibri"/>
      <family val="2"/>
      <scheme val="minor"/>
    </font>
    <font>
      <i/>
      <sz val="8"/>
      <name val="Verdana"/>
      <family val="2"/>
    </font>
  </fonts>
  <fills count="15">
    <fill>
      <patternFill patternType="none"/>
    </fill>
    <fill>
      <patternFill patternType="gray125"/>
    </fill>
    <fill>
      <patternFill patternType="solid">
        <fgColor rgb="FFEEEEEE"/>
        <bgColor rgb="FFFFFFFF"/>
      </patternFill>
    </fill>
    <fill>
      <patternFill patternType="solid">
        <fgColor rgb="FFFFFFFF"/>
        <bgColor rgb="FFFFFFCC"/>
      </patternFill>
    </fill>
    <fill>
      <patternFill patternType="solid">
        <fgColor rgb="FF31486E"/>
        <bgColor rgb="FFDE1B3E"/>
      </patternFill>
    </fill>
    <fill>
      <patternFill patternType="solid">
        <fgColor rgb="FFB7293C"/>
        <bgColor indexed="64"/>
      </patternFill>
    </fill>
    <fill>
      <patternFill patternType="solid">
        <fgColor rgb="FF108670"/>
        <bgColor indexed="64"/>
      </patternFill>
    </fill>
    <fill>
      <patternFill patternType="solid">
        <fgColor rgb="FF31486E"/>
        <bgColor indexed="64"/>
      </patternFill>
    </fill>
    <fill>
      <patternFill patternType="solid">
        <fgColor rgb="FF31486E"/>
        <bgColor rgb="FF0066CC"/>
      </patternFill>
    </fill>
    <fill>
      <patternFill patternType="solid">
        <fgColor rgb="FF31486E"/>
        <bgColor rgb="FF2D77D0"/>
      </patternFill>
    </fill>
    <fill>
      <patternFill patternType="solid">
        <fgColor rgb="FFE3EBF2"/>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rgb="FFC00000"/>
        <bgColor indexed="64"/>
      </patternFill>
    </fill>
    <fill>
      <patternFill patternType="solid">
        <fgColor theme="2"/>
        <bgColor indexed="64"/>
      </patternFill>
    </fill>
  </fills>
  <borders count="44">
    <border>
      <left/>
      <right/>
      <top/>
      <bottom/>
      <diagonal/>
    </border>
    <border>
      <left style="hair">
        <color auto="1"/>
      </left>
      <right style="hair">
        <color auto="1"/>
      </right>
      <top style="hair">
        <color auto="1"/>
      </top>
      <bottom style="hair">
        <color auto="1"/>
      </bottom>
      <diagonal/>
    </border>
    <border>
      <left/>
      <right/>
      <top/>
      <bottom style="hair">
        <color auto="1"/>
      </bottom>
      <diagonal/>
    </border>
    <border>
      <left style="thin">
        <color theme="2"/>
      </left>
      <right style="thin">
        <color theme="2"/>
      </right>
      <top style="thin">
        <color theme="2"/>
      </top>
      <bottom style="thin">
        <color theme="2"/>
      </bottom>
      <diagonal/>
    </border>
    <border>
      <left style="medium">
        <color auto="1"/>
      </left>
      <right style="hair">
        <color auto="1"/>
      </right>
      <top style="hair">
        <color auto="1"/>
      </top>
      <bottom style="hair">
        <color auto="1"/>
      </bottom>
      <diagonal/>
    </border>
    <border>
      <left style="medium">
        <color auto="1"/>
      </left>
      <right/>
      <top/>
      <bottom/>
      <diagonal/>
    </border>
    <border>
      <left/>
      <right/>
      <top/>
      <bottom style="thin">
        <color auto="1"/>
      </bottom>
      <diagonal/>
    </border>
    <border>
      <left style="medium">
        <color auto="1"/>
      </left>
      <right/>
      <top style="hair">
        <color auto="1"/>
      </top>
      <bottom/>
      <diagonal/>
    </border>
    <border>
      <left/>
      <right/>
      <top style="hair">
        <color auto="1"/>
      </top>
      <bottom/>
      <diagonal/>
    </border>
    <border>
      <left/>
      <right/>
      <top style="thin">
        <color auto="1"/>
      </top>
      <bottom style="thin">
        <color auto="1"/>
      </bottom>
      <diagonal/>
    </border>
    <border>
      <left/>
      <right style="hair">
        <color auto="1"/>
      </right>
      <top/>
      <bottom/>
      <diagonal/>
    </border>
    <border>
      <left/>
      <right/>
      <top style="thin">
        <color rgb="FF31486E"/>
      </top>
      <bottom/>
      <diagonal/>
    </border>
    <border>
      <left/>
      <right/>
      <top style="thin">
        <color theme="0"/>
      </top>
      <bottom style="thin">
        <color rgb="FF31486E"/>
      </bottom>
      <diagonal/>
    </border>
    <border>
      <left style="medium">
        <color auto="1"/>
      </left>
      <right/>
      <top/>
      <bottom style="thin">
        <color rgb="FF31486E"/>
      </bottom>
      <diagonal/>
    </border>
    <border>
      <left/>
      <right/>
      <top/>
      <bottom style="thin">
        <color rgb="FF31486E"/>
      </bottom>
      <diagonal/>
    </border>
    <border>
      <left/>
      <right style="thin">
        <color rgb="FF31486E"/>
      </right>
      <top style="hair">
        <color auto="1"/>
      </top>
      <bottom/>
      <diagonal/>
    </border>
    <border>
      <left/>
      <right style="thin">
        <color rgb="FF31486E"/>
      </right>
      <top/>
      <bottom/>
      <diagonal/>
    </border>
    <border>
      <left/>
      <right style="thin">
        <color rgb="FF31486E"/>
      </right>
      <top/>
      <bottom style="thin">
        <color rgb="FF31486E"/>
      </bottom>
      <diagonal/>
    </border>
    <border>
      <left style="hair">
        <color auto="1"/>
      </left>
      <right style="thin">
        <color rgb="FF31486E"/>
      </right>
      <top style="hair">
        <color auto="1"/>
      </top>
      <bottom style="hair">
        <color auto="1"/>
      </bottom>
      <diagonal/>
    </border>
    <border>
      <left style="thin">
        <color rgb="FF31486E"/>
      </left>
      <right/>
      <top style="thin">
        <color rgb="FF31486E"/>
      </top>
      <bottom/>
      <diagonal/>
    </border>
    <border>
      <left/>
      <right style="thin">
        <color rgb="FF31486E"/>
      </right>
      <top style="thin">
        <color rgb="FF31486E"/>
      </top>
      <bottom/>
      <diagonal/>
    </border>
    <border>
      <left style="thin">
        <color rgb="FF31486E"/>
      </left>
      <right style="hair">
        <color auto="1"/>
      </right>
      <top style="hair">
        <color auto="1"/>
      </top>
      <bottom style="hair">
        <color auto="1"/>
      </bottom>
      <diagonal/>
    </border>
    <border>
      <left style="thin">
        <color rgb="FF31486E"/>
      </left>
      <right style="hair">
        <color auto="1"/>
      </right>
      <top style="hair">
        <color auto="1"/>
      </top>
      <bottom style="thin">
        <color rgb="FF31486E"/>
      </bottom>
      <diagonal/>
    </border>
    <border>
      <left style="hair">
        <color auto="1"/>
      </left>
      <right style="hair">
        <color auto="1"/>
      </right>
      <top style="hair">
        <color auto="1"/>
      </top>
      <bottom style="thin">
        <color rgb="FF31486E"/>
      </bottom>
      <diagonal/>
    </border>
    <border>
      <left style="hair">
        <color auto="1"/>
      </left>
      <right style="thin">
        <color rgb="FF31486E"/>
      </right>
      <top style="hair">
        <color auto="1"/>
      </top>
      <bottom style="thin">
        <color rgb="FF31486E"/>
      </bottom>
      <diagonal/>
    </border>
    <border>
      <left style="thin">
        <color rgb="FF31486E"/>
      </left>
      <right/>
      <top/>
      <bottom/>
      <diagonal/>
    </border>
    <border>
      <left/>
      <right style="thin">
        <color rgb="FF31486E"/>
      </right>
      <top/>
      <bottom style="thin">
        <color auto="1"/>
      </bottom>
      <diagonal/>
    </border>
    <border>
      <left style="thin">
        <color rgb="FF31486E"/>
      </left>
      <right/>
      <top/>
      <bottom style="thin">
        <color rgb="FF31486E"/>
      </bottom>
      <diagonal/>
    </border>
    <border>
      <left/>
      <right style="thin">
        <color theme="2"/>
      </right>
      <top style="thin">
        <color theme="2"/>
      </top>
      <bottom style="thin">
        <color theme="2"/>
      </bottom>
      <diagonal/>
    </border>
    <border>
      <left style="hair">
        <color auto="1"/>
      </left>
      <right/>
      <top style="hair">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top style="thin">
        <color auto="1"/>
      </top>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rgb="FF31486E"/>
      </right>
      <top style="hair">
        <color auto="1"/>
      </top>
      <bottom/>
      <diagonal/>
    </border>
    <border>
      <left style="thin">
        <color indexed="64"/>
      </left>
      <right/>
      <top/>
      <bottom style="thin">
        <color auto="1"/>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s>
  <cellStyleXfs count="12">
    <xf numFmtId="0" fontId="0" fillId="0" borderId="0"/>
    <xf numFmtId="0" fontId="1" fillId="0" borderId="0" applyNumberFormat="0" applyFill="0" applyBorder="0" applyAlignment="0" applyProtection="0"/>
    <xf numFmtId="0" fontId="2" fillId="2" borderId="0" applyBorder="0" applyAlignment="0" applyProtection="0"/>
    <xf numFmtId="0" fontId="5" fillId="0" borderId="0" applyNumberFormat="0" applyFill="0" applyBorder="0" applyAlignment="0" applyProtection="0"/>
    <xf numFmtId="0" fontId="6" fillId="4" borderId="0">
      <alignment horizontal="center" vertical="center" wrapText="1"/>
    </xf>
    <xf numFmtId="0" fontId="24" fillId="0" borderId="1">
      <alignment vertical="center" wrapText="1"/>
    </xf>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7" fillId="0" borderId="0" applyNumberFormat="0" applyFill="0" applyBorder="0" applyAlignment="0" applyProtection="0"/>
    <xf numFmtId="9" fontId="39" fillId="0" borderId="0" applyFont="0" applyFill="0" applyBorder="0" applyAlignment="0" applyProtection="0"/>
  </cellStyleXfs>
  <cellXfs count="230">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xf>
    <xf numFmtId="0" fontId="3" fillId="0" borderId="0" xfId="0" applyFont="1" applyAlignment="1">
      <alignment horizontal="center" vertical="center" wrapText="1"/>
    </xf>
    <xf numFmtId="0" fontId="0" fillId="0" borderId="0" xfId="0"/>
    <xf numFmtId="0" fontId="0" fillId="0" borderId="0" xfId="0" applyAlignment="1">
      <alignment horizontal="left" vertical="center" wrapText="1"/>
    </xf>
    <xf numFmtId="0" fontId="0" fillId="0" borderId="0" xfId="0" applyAlignment="1">
      <alignment horizontal="center"/>
    </xf>
    <xf numFmtId="0" fontId="0" fillId="0" borderId="0" xfId="0" applyAlignment="1">
      <alignment horizontal="center"/>
    </xf>
    <xf numFmtId="0" fontId="3" fillId="0" borderId="0" xfId="0" applyFont="1" applyBorder="1" applyAlignment="1">
      <alignment horizontal="center"/>
    </xf>
    <xf numFmtId="0" fontId="4" fillId="0" borderId="0" xfId="0" applyFont="1" applyAlignment="1">
      <alignment horizontal="center" wrapText="1"/>
    </xf>
    <xf numFmtId="0" fontId="3" fillId="0" borderId="0" xfId="0" applyFont="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3" fillId="0" borderId="4" xfId="0" applyFont="1" applyBorder="1" applyAlignment="1">
      <alignment horizontal="center"/>
    </xf>
    <xf numFmtId="0" fontId="13" fillId="2" borderId="1" xfId="0" applyFont="1" applyFill="1" applyBorder="1" applyAlignment="1">
      <alignment horizontal="center"/>
    </xf>
    <xf numFmtId="0" fontId="13" fillId="2" borderId="4" xfId="0" applyFont="1" applyFill="1" applyBorder="1" applyAlignment="1">
      <alignment horizontal="center"/>
    </xf>
    <xf numFmtId="0" fontId="11" fillId="0" borderId="0" xfId="0" applyFont="1" applyAlignment="1">
      <alignment horizontal="center" wrapText="1"/>
    </xf>
    <xf numFmtId="0" fontId="11" fillId="0" borderId="1" xfId="0" applyFont="1" applyBorder="1" applyAlignment="1">
      <alignment horizontal="left" vertical="center" wrapText="1"/>
    </xf>
    <xf numFmtId="0" fontId="19" fillId="0" borderId="0" xfId="0" applyFont="1"/>
    <xf numFmtId="0" fontId="19" fillId="0" borderId="0" xfId="0" applyFont="1" applyAlignment="1">
      <alignment horizontal="center"/>
    </xf>
    <xf numFmtId="0" fontId="7" fillId="0" borderId="0" xfId="0" applyFont="1" applyAlignment="1">
      <alignment horizontal="center"/>
    </xf>
    <xf numFmtId="0" fontId="7" fillId="0" borderId="1" xfId="0" applyFont="1" applyBorder="1" applyAlignment="1">
      <alignment horizontal="center"/>
    </xf>
    <xf numFmtId="0" fontId="19" fillId="0" borderId="1" xfId="0" applyFont="1" applyBorder="1" applyAlignment="1">
      <alignment horizontal="center"/>
    </xf>
    <xf numFmtId="0" fontId="19" fillId="0" borderId="1" xfId="0" applyFont="1" applyBorder="1" applyAlignment="1">
      <alignment horizontal="right"/>
    </xf>
    <xf numFmtId="2" fontId="7" fillId="0" borderId="0" xfId="0" applyNumberFormat="1" applyFont="1" applyAlignment="1">
      <alignment horizontal="center"/>
    </xf>
    <xf numFmtId="10" fontId="19" fillId="0" borderId="0" xfId="0" applyNumberFormat="1" applyFont="1" applyAlignment="1">
      <alignment horizontal="center"/>
    </xf>
    <xf numFmtId="2" fontId="19" fillId="0" borderId="0" xfId="0" applyNumberFormat="1" applyFont="1" applyAlignment="1">
      <alignment horizontal="center"/>
    </xf>
    <xf numFmtId="0" fontId="6" fillId="4" borderId="0" xfId="4">
      <alignment horizontal="center" vertical="center" wrapText="1"/>
    </xf>
    <xf numFmtId="0" fontId="13" fillId="2" borderId="18" xfId="0" applyFont="1" applyFill="1" applyBorder="1" applyAlignment="1">
      <alignment horizontal="center"/>
    </xf>
    <xf numFmtId="0" fontId="0" fillId="0" borderId="0" xfId="0" applyBorder="1" applyAlignment="1">
      <alignment vertical="top" wrapText="1"/>
    </xf>
    <xf numFmtId="0" fontId="20" fillId="4" borderId="25" xfId="4" applyFont="1" applyBorder="1" applyAlignment="1">
      <alignment horizontal="left" vertical="center" wrapText="1"/>
    </xf>
    <xf numFmtId="0" fontId="24" fillId="0" borderId="1" xfId="0" applyFont="1" applyBorder="1" applyAlignment="1">
      <alignment vertical="center" wrapText="1"/>
    </xf>
    <xf numFmtId="0" fontId="24" fillId="0" borderId="1" xfId="0" applyFont="1" applyBorder="1" applyAlignment="1">
      <alignment horizontal="left" vertical="center" wrapText="1"/>
    </xf>
    <xf numFmtId="0" fontId="20" fillId="4" borderId="11" xfId="4" applyFont="1" applyBorder="1" applyAlignment="1">
      <alignment horizontal="right" wrapText="1"/>
    </xf>
    <xf numFmtId="0" fontId="20" fillId="4" borderId="20" xfId="4" applyFont="1" applyBorder="1" applyAlignment="1">
      <alignment horizontal="right" wrapText="1"/>
    </xf>
    <xf numFmtId="0" fontId="7" fillId="0" borderId="21" xfId="0" applyFont="1" applyBorder="1" applyAlignment="1">
      <alignment horizontal="center"/>
    </xf>
    <xf numFmtId="0" fontId="20" fillId="4" borderId="0" xfId="4" applyFont="1" applyAlignment="1">
      <alignment horizontal="center" vertical="center" wrapText="1"/>
    </xf>
    <xf numFmtId="0" fontId="23" fillId="2" borderId="21" xfId="0" applyFont="1" applyFill="1" applyBorder="1" applyAlignment="1">
      <alignment horizontal="center"/>
    </xf>
    <xf numFmtId="0" fontId="23" fillId="2" borderId="22" xfId="0" applyFont="1" applyFill="1" applyBorder="1" applyAlignment="1">
      <alignment horizontal="center"/>
    </xf>
    <xf numFmtId="0" fontId="23" fillId="2" borderId="1" xfId="0" applyFont="1" applyFill="1" applyBorder="1" applyAlignment="1">
      <alignment horizontal="center"/>
    </xf>
    <xf numFmtId="0" fontId="23" fillId="2" borderId="18" xfId="0" applyFont="1" applyFill="1" applyBorder="1" applyAlignment="1">
      <alignment horizontal="center"/>
    </xf>
    <xf numFmtId="0" fontId="17" fillId="3" borderId="21" xfId="0" applyFont="1" applyFill="1" applyBorder="1" applyAlignment="1">
      <alignment horizontal="center"/>
    </xf>
    <xf numFmtId="0" fontId="21" fillId="0" borderId="1" xfId="0" applyFont="1" applyBorder="1" applyAlignment="1">
      <alignment horizontal="center"/>
    </xf>
    <xf numFmtId="0" fontId="22" fillId="0" borderId="18" xfId="0" applyFont="1" applyBorder="1" applyAlignment="1">
      <alignment horizontal="center"/>
    </xf>
    <xf numFmtId="0" fontId="25" fillId="2" borderId="22" xfId="0" applyFont="1" applyFill="1" applyBorder="1" applyAlignment="1">
      <alignment horizontal="right"/>
    </xf>
    <xf numFmtId="0" fontId="21" fillId="0" borderId="23" xfId="0" applyFont="1" applyBorder="1" applyAlignment="1">
      <alignment horizontal="center"/>
    </xf>
    <xf numFmtId="0" fontId="22" fillId="0" borderId="24" xfId="0" applyFont="1" applyBorder="1" applyAlignment="1">
      <alignment horizontal="center"/>
    </xf>
    <xf numFmtId="0" fontId="31" fillId="8" borderId="1" xfId="1" applyFont="1" applyFill="1" applyBorder="1" applyAlignment="1">
      <alignment horizontal="center" vertical="center" textRotation="90" wrapText="1"/>
    </xf>
    <xf numFmtId="0" fontId="31" fillId="8" borderId="1" xfId="1" applyFont="1" applyFill="1" applyBorder="1" applyAlignment="1">
      <alignment horizontal="center" vertical="center" wrapText="1"/>
    </xf>
    <xf numFmtId="0" fontId="24" fillId="0" borderId="1" xfId="5" applyFont="1" applyAlignment="1">
      <alignment horizontal="left" vertical="center" wrapText="1" indent="1"/>
    </xf>
    <xf numFmtId="0" fontId="23" fillId="0" borderId="1" xfId="5" applyFont="1" applyAlignment="1">
      <alignment horizontal="left" vertical="center" wrapText="1" indent="1"/>
    </xf>
    <xf numFmtId="0" fontId="0" fillId="10" borderId="30" xfId="0" applyFill="1" applyBorder="1" applyAlignment="1">
      <alignment horizontal="left" vertical="center" wrapText="1"/>
    </xf>
    <xf numFmtId="0" fontId="8" fillId="0" borderId="1" xfId="0" applyFont="1" applyBorder="1" applyAlignment="1">
      <alignment horizontal="left" vertical="center"/>
    </xf>
    <xf numFmtId="0" fontId="38" fillId="0" borderId="1" xfId="0" applyFont="1" applyBorder="1" applyAlignment="1">
      <alignment horizontal="left" vertical="center" wrapText="1"/>
    </xf>
    <xf numFmtId="0" fontId="11" fillId="0" borderId="29" xfId="0" applyFont="1" applyBorder="1" applyAlignment="1">
      <alignment horizontal="left" vertical="center" wrapText="1"/>
    </xf>
    <xf numFmtId="0" fontId="38" fillId="0" borderId="1" xfId="0" applyFont="1" applyBorder="1"/>
    <xf numFmtId="0" fontId="38" fillId="0" borderId="0" xfId="0" applyFont="1" applyAlignment="1">
      <alignment wrapText="1"/>
    </xf>
    <xf numFmtId="0" fontId="0" fillId="0" borderId="0" xfId="0" applyAlignment="1">
      <alignment horizontal="center"/>
    </xf>
    <xf numFmtId="10" fontId="7" fillId="0" borderId="1" xfId="0" applyNumberFormat="1" applyFont="1" applyBorder="1" applyAlignment="1">
      <alignment horizontal="center"/>
    </xf>
    <xf numFmtId="10" fontId="18" fillId="6" borderId="1" xfId="0" applyNumberFormat="1" applyFont="1" applyFill="1" applyBorder="1" applyAlignment="1">
      <alignment horizontal="center"/>
    </xf>
    <xf numFmtId="10" fontId="18" fillId="5" borderId="18" xfId="0" applyNumberFormat="1" applyFont="1" applyFill="1" applyBorder="1" applyAlignment="1">
      <alignment horizontal="center"/>
    </xf>
    <xf numFmtId="10" fontId="21" fillId="0" borderId="1" xfId="0" applyNumberFormat="1" applyFont="1" applyBorder="1" applyAlignment="1">
      <alignment horizontal="center"/>
    </xf>
    <xf numFmtId="10" fontId="22" fillId="0" borderId="18" xfId="0" applyNumberFormat="1" applyFont="1" applyBorder="1" applyAlignment="1">
      <alignment horizontal="center"/>
    </xf>
    <xf numFmtId="10" fontId="21" fillId="0" borderId="23" xfId="0" applyNumberFormat="1" applyFont="1" applyBorder="1" applyAlignment="1">
      <alignment horizontal="center"/>
    </xf>
    <xf numFmtId="10" fontId="22" fillId="0" borderId="24" xfId="0" applyNumberFormat="1" applyFont="1" applyBorder="1" applyAlignment="1">
      <alignment horizontal="center"/>
    </xf>
    <xf numFmtId="10" fontId="0" fillId="0" borderId="0" xfId="11" applyNumberFormat="1" applyFont="1"/>
    <xf numFmtId="0" fontId="21" fillId="0" borderId="6" xfId="0" applyFont="1" applyFill="1" applyBorder="1" applyAlignment="1">
      <alignment horizontal="center" vertical="center"/>
    </xf>
    <xf numFmtId="0" fontId="22" fillId="0" borderId="6" xfId="0" applyFont="1" applyFill="1" applyBorder="1" applyAlignment="1">
      <alignment horizontal="center" vertical="center"/>
    </xf>
    <xf numFmtId="0" fontId="16" fillId="0" borderId="6" xfId="0" applyFont="1" applyFill="1" applyBorder="1" applyAlignment="1">
      <alignment horizontal="center" vertical="center"/>
    </xf>
    <xf numFmtId="10" fontId="7" fillId="0" borderId="26" xfId="0" applyNumberFormat="1" applyFont="1" applyFill="1" applyBorder="1" applyAlignment="1">
      <alignment horizontal="center"/>
    </xf>
    <xf numFmtId="0" fontId="36" fillId="0" borderId="0" xfId="0" applyFont="1"/>
    <xf numFmtId="0" fontId="40" fillId="10" borderId="10" xfId="0" applyFont="1" applyFill="1" applyBorder="1" applyAlignment="1">
      <alignment horizontal="left" vertical="center" wrapText="1"/>
    </xf>
    <xf numFmtId="0" fontId="0" fillId="0" borderId="0" xfId="0" applyFont="1"/>
    <xf numFmtId="0" fontId="44" fillId="0" borderId="0" xfId="0" applyFont="1"/>
    <xf numFmtId="0" fontId="44" fillId="0" borderId="0" xfId="0" applyFont="1" applyAlignment="1">
      <alignment horizontal="left" vertical="center" wrapText="1"/>
    </xf>
    <xf numFmtId="0" fontId="45" fillId="0" borderId="0" xfId="0" applyFont="1" applyFill="1" applyAlignment="1">
      <alignment horizontal="center" vertical="center" wrapText="1"/>
    </xf>
    <xf numFmtId="0" fontId="45" fillId="0" borderId="0" xfId="0" applyFont="1" applyFill="1" applyAlignment="1">
      <alignment horizontal="left" vertical="center" wrapText="1"/>
    </xf>
    <xf numFmtId="0" fontId="43" fillId="8" borderId="1" xfId="1" applyFont="1" applyFill="1" applyBorder="1" applyAlignment="1">
      <alignment horizontal="center" vertical="center" wrapText="1"/>
    </xf>
    <xf numFmtId="0" fontId="11" fillId="0" borderId="1" xfId="1" applyFont="1" applyFill="1" applyBorder="1" applyAlignment="1">
      <alignment horizontal="center" vertical="center" wrapText="1"/>
    </xf>
    <xf numFmtId="0" fontId="11" fillId="0" borderId="1" xfId="1" applyFont="1" applyFill="1" applyBorder="1" applyAlignment="1">
      <alignment horizontal="left" vertical="center" wrapText="1"/>
    </xf>
    <xf numFmtId="0" fontId="36" fillId="0" borderId="0" xfId="0" applyFont="1" applyAlignment="1">
      <alignment horizontal="left" vertical="center" wrapText="1"/>
    </xf>
    <xf numFmtId="0" fontId="45" fillId="0" borderId="0" xfId="0" applyFont="1" applyFill="1" applyAlignment="1">
      <alignment horizontal="center" wrapText="1"/>
    </xf>
    <xf numFmtId="0" fontId="30" fillId="0" borderId="0" xfId="0" applyFont="1" applyFill="1" applyAlignment="1">
      <alignment horizontal="center" wrapText="1"/>
    </xf>
    <xf numFmtId="0" fontId="11" fillId="0" borderId="0" xfId="4" applyFont="1" applyFill="1" applyAlignment="1">
      <alignment horizontal="center" vertical="center" wrapText="1"/>
    </xf>
    <xf numFmtId="0" fontId="11" fillId="0" borderId="0" xfId="4" applyFont="1" applyFill="1" applyBorder="1" applyAlignment="1">
      <alignment horizontal="center" vertical="center" wrapText="1"/>
    </xf>
    <xf numFmtId="0" fontId="43" fillId="4" borderId="0" xfId="4" applyFont="1" applyAlignment="1">
      <alignment horizontal="center" vertical="center" wrapText="1"/>
    </xf>
    <xf numFmtId="0" fontId="11" fillId="0" borderId="0" xfId="4" applyFont="1" applyFill="1" applyAlignment="1">
      <alignment horizontal="left" vertical="center" wrapText="1"/>
    </xf>
    <xf numFmtId="0" fontId="4" fillId="0" borderId="0" xfId="0" applyFont="1" applyFill="1" applyAlignment="1">
      <alignment horizontal="left" wrapText="1"/>
    </xf>
    <xf numFmtId="0" fontId="11" fillId="0" borderId="28" xfId="0" applyFont="1" applyBorder="1" applyAlignment="1">
      <alignment horizontal="center" wrapText="1"/>
    </xf>
    <xf numFmtId="0" fontId="11" fillId="0" borderId="3" xfId="0" applyFont="1" applyBorder="1" applyAlignment="1">
      <alignment horizontal="center" wrapText="1"/>
    </xf>
    <xf numFmtId="0" fontId="44" fillId="0" borderId="0" xfId="0" applyFont="1" applyAlignment="1">
      <alignment horizontal="center" wrapText="1"/>
    </xf>
    <xf numFmtId="0" fontId="38" fillId="0" borderId="0" xfId="0" applyFont="1" applyAlignment="1">
      <alignment horizontal="left" vertical="center" wrapText="1"/>
    </xf>
    <xf numFmtId="0" fontId="0" fillId="12" borderId="0" xfId="0" applyFill="1" applyAlignment="1">
      <alignment horizontal="left"/>
    </xf>
    <xf numFmtId="0" fontId="11" fillId="0" borderId="0" xfId="0" applyFont="1" applyAlignment="1">
      <alignment horizontal="left" vertical="center" wrapText="1"/>
    </xf>
    <xf numFmtId="0" fontId="9" fillId="8" borderId="1" xfId="1" applyFont="1" applyFill="1" applyBorder="1" applyAlignment="1">
      <alignment horizontal="center" vertical="center" wrapText="1"/>
    </xf>
    <xf numFmtId="0" fontId="38" fillId="0" borderId="0" xfId="0" applyFont="1" applyAlignment="1">
      <alignment horizontal="left"/>
    </xf>
    <xf numFmtId="0" fontId="11" fillId="0" borderId="0" xfId="0" applyFont="1" applyAlignment="1">
      <alignment horizontal="left" vertical="top" wrapText="1"/>
    </xf>
    <xf numFmtId="0" fontId="23" fillId="10" borderId="0" xfId="0" applyFont="1" applyFill="1" applyBorder="1" applyAlignment="1">
      <alignment vertical="top" wrapText="1"/>
    </xf>
    <xf numFmtId="0" fontId="35" fillId="10" borderId="2" xfId="0" applyFont="1" applyFill="1" applyBorder="1" applyAlignment="1">
      <alignment vertical="top" wrapText="1"/>
    </xf>
    <xf numFmtId="0" fontId="23" fillId="10" borderId="0" xfId="0" applyFont="1" applyFill="1" applyBorder="1" applyAlignment="1">
      <alignment horizontal="left" vertical="top" wrapText="1"/>
    </xf>
    <xf numFmtId="0" fontId="35" fillId="10" borderId="2" xfId="0" applyFont="1" applyFill="1" applyBorder="1" applyAlignment="1">
      <alignment horizontal="left" vertical="top" wrapText="1"/>
    </xf>
    <xf numFmtId="14" fontId="24" fillId="0" borderId="29" xfId="5" applyNumberFormat="1" applyFont="1" applyBorder="1" applyAlignment="1">
      <alignment horizontal="left" vertical="center" wrapText="1" indent="1"/>
    </xf>
    <xf numFmtId="0" fontId="24" fillId="0" borderId="32" xfId="5" applyFont="1" applyBorder="1" applyAlignment="1">
      <alignment horizontal="left" vertical="center" wrapText="1" indent="1"/>
    </xf>
    <xf numFmtId="0" fontId="24" fillId="0" borderId="31" xfId="5" applyFont="1" applyBorder="1" applyAlignment="1">
      <alignment horizontal="left" vertical="center" wrapText="1" indent="1"/>
    </xf>
    <xf numFmtId="0" fontId="12" fillId="4" borderId="0" xfId="1" applyFont="1" applyFill="1" applyAlignment="1">
      <alignment vertical="center" wrapText="1"/>
    </xf>
    <xf numFmtId="0" fontId="29" fillId="4" borderId="0" xfId="4" applyFont="1" applyBorder="1" applyAlignment="1">
      <alignment vertical="center" wrapText="1"/>
    </xf>
    <xf numFmtId="0" fontId="13" fillId="2" borderId="34" xfId="0" applyFont="1" applyFill="1" applyBorder="1" applyAlignment="1">
      <alignment horizontal="center"/>
    </xf>
    <xf numFmtId="10" fontId="18" fillId="6" borderId="35" xfId="0" applyNumberFormat="1" applyFont="1" applyFill="1" applyBorder="1" applyAlignment="1">
      <alignment horizontal="center"/>
    </xf>
    <xf numFmtId="10" fontId="18" fillId="5" borderId="36" xfId="0" applyNumberFormat="1" applyFont="1" applyFill="1" applyBorder="1" applyAlignment="1">
      <alignment horizontal="center"/>
    </xf>
    <xf numFmtId="0" fontId="13" fillId="0" borderId="0" xfId="0" applyFont="1" applyFill="1" applyBorder="1" applyAlignment="1">
      <alignment horizontal="center"/>
    </xf>
    <xf numFmtId="10" fontId="18" fillId="0" borderId="0" xfId="0" applyNumberFormat="1" applyFont="1" applyFill="1" applyBorder="1" applyAlignment="1">
      <alignment horizontal="center"/>
    </xf>
    <xf numFmtId="10" fontId="53" fillId="0" borderId="16" xfId="0" applyNumberFormat="1" applyFont="1" applyBorder="1" applyAlignment="1">
      <alignment horizontal="center" vertical="center"/>
    </xf>
    <xf numFmtId="10" fontId="53" fillId="0" borderId="17" xfId="0" applyNumberFormat="1" applyFont="1" applyBorder="1" applyAlignment="1">
      <alignment horizontal="center" vertical="center"/>
    </xf>
    <xf numFmtId="0" fontId="20" fillId="0" borderId="0" xfId="4" applyFont="1" applyFill="1">
      <alignment horizontal="center" vertical="center" wrapText="1"/>
    </xf>
    <xf numFmtId="0" fontId="25" fillId="0" borderId="0" xfId="0" applyFont="1" applyFill="1" applyBorder="1" applyAlignment="1">
      <alignment horizontal="left" vertical="top" wrapText="1"/>
    </xf>
    <xf numFmtId="0" fontId="0" fillId="0" borderId="0" xfId="0" applyFill="1"/>
    <xf numFmtId="0" fontId="49" fillId="12" borderId="0" xfId="0" applyFont="1" applyFill="1" applyAlignment="1">
      <alignment horizontal="center"/>
    </xf>
    <xf numFmtId="0" fontId="0" fillId="7" borderId="0" xfId="0" applyFill="1" applyAlignment="1">
      <alignment horizontal="left"/>
    </xf>
    <xf numFmtId="0" fontId="52" fillId="12" borderId="0" xfId="0" applyFont="1" applyFill="1" applyAlignment="1">
      <alignment horizontal="center"/>
    </xf>
    <xf numFmtId="0" fontId="54" fillId="12" borderId="0" xfId="0" applyFont="1" applyFill="1"/>
    <xf numFmtId="0" fontId="42" fillId="4" borderId="12" xfId="4" applyFont="1" applyBorder="1" applyProtection="1">
      <alignment horizontal="center" vertical="center" wrapText="1"/>
      <protection locked="0"/>
    </xf>
    <xf numFmtId="0" fontId="9" fillId="4" borderId="0" xfId="4" applyFont="1" applyProtection="1">
      <alignment horizontal="center" vertical="center" wrapText="1"/>
      <protection locked="0"/>
    </xf>
    <xf numFmtId="0" fontId="43" fillId="4" borderId="10" xfId="4" applyFont="1" applyBorder="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1" xfId="0" applyFont="1" applyBorder="1" applyAlignment="1" applyProtection="1">
      <alignment horizontal="left" vertical="center" wrapText="1"/>
      <protection locked="0"/>
    </xf>
    <xf numFmtId="0" fontId="10" fillId="0" borderId="1" xfId="0" applyFont="1" applyBorder="1" applyAlignment="1" applyProtection="1">
      <alignment horizontal="left" vertical="top" wrapText="1"/>
      <protection locked="0"/>
    </xf>
    <xf numFmtId="0" fontId="43" fillId="4" borderId="0" xfId="4" applyFont="1" applyProtection="1">
      <alignment horizontal="center" vertical="center" wrapText="1"/>
      <protection locked="0"/>
    </xf>
    <xf numFmtId="0" fontId="11" fillId="0" borderId="0" xfId="0" applyFont="1" applyAlignment="1" applyProtection="1">
      <alignment horizontal="left" vertical="top" wrapText="1"/>
      <protection locked="0"/>
    </xf>
    <xf numFmtId="0" fontId="44" fillId="0" borderId="0" xfId="0" applyFont="1" applyProtection="1">
      <protection locked="0"/>
    </xf>
    <xf numFmtId="0" fontId="3" fillId="0" borderId="0" xfId="0" applyFont="1" applyAlignment="1" applyProtection="1">
      <alignment horizontal="center" vertical="center" wrapText="1"/>
      <protection locked="0"/>
    </xf>
    <xf numFmtId="0" fontId="38" fillId="0" borderId="0" xfId="0" applyFont="1" applyAlignment="1" applyProtection="1">
      <alignment horizontal="left" vertical="center" wrapText="1"/>
      <protection locked="0"/>
    </xf>
    <xf numFmtId="0" fontId="23" fillId="10" borderId="0" xfId="0" applyFont="1" applyFill="1" applyBorder="1" applyAlignment="1">
      <alignment horizontal="left" vertical="top"/>
    </xf>
    <xf numFmtId="0" fontId="35" fillId="10" borderId="2" xfId="0" applyFont="1" applyFill="1" applyBorder="1" applyAlignment="1">
      <alignment horizontal="left" vertical="top"/>
    </xf>
    <xf numFmtId="0" fontId="31" fillId="8" borderId="1" xfId="1" applyFont="1" applyFill="1" applyBorder="1" applyAlignment="1">
      <alignment horizontal="center" vertical="center"/>
    </xf>
    <xf numFmtId="0" fontId="58" fillId="0" borderId="0" xfId="0" applyFont="1"/>
    <xf numFmtId="0" fontId="0" fillId="14" borderId="0" xfId="0" applyFill="1" applyAlignment="1">
      <alignment horizontal="center" wrapText="1"/>
    </xf>
    <xf numFmtId="0" fontId="0" fillId="14" borderId="0" xfId="0" applyFill="1"/>
    <xf numFmtId="0" fontId="0" fillId="14" borderId="0" xfId="0" applyFill="1" applyAlignment="1">
      <alignment horizontal="center"/>
    </xf>
    <xf numFmtId="0" fontId="7" fillId="11" borderId="0" xfId="0" applyFont="1" applyFill="1"/>
    <xf numFmtId="0" fontId="7" fillId="11" borderId="0" xfId="0" applyFont="1" applyFill="1" applyAlignment="1">
      <alignment horizontal="center"/>
    </xf>
    <xf numFmtId="0" fontId="19" fillId="0" borderId="0" xfId="0" applyFont="1" applyAlignment="1">
      <alignment horizontal="right"/>
    </xf>
    <xf numFmtId="10" fontId="19" fillId="0" borderId="0" xfId="0" applyNumberFormat="1" applyFont="1" applyAlignment="1">
      <alignment horizontal="right"/>
    </xf>
    <xf numFmtId="0" fontId="19" fillId="0" borderId="0" xfId="0" applyFont="1" applyAlignment="1"/>
    <xf numFmtId="0" fontId="19" fillId="0" borderId="43" xfId="0" applyFont="1" applyBorder="1" applyAlignment="1"/>
    <xf numFmtId="0" fontId="19" fillId="0" borderId="43" xfId="0" applyFont="1" applyBorder="1" applyAlignment="1">
      <alignment horizontal="right"/>
    </xf>
    <xf numFmtId="10" fontId="28" fillId="0" borderId="16" xfId="0" applyNumberFormat="1" applyFont="1" applyBorder="1" applyAlignment="1">
      <alignment horizontal="center" vertical="center"/>
    </xf>
    <xf numFmtId="10" fontId="28" fillId="0" borderId="17" xfId="0" applyNumberFormat="1" applyFont="1" applyBorder="1" applyAlignment="1">
      <alignment horizontal="center" vertical="center"/>
    </xf>
    <xf numFmtId="0" fontId="20" fillId="4" borderId="20" xfId="4" applyFont="1" applyBorder="1" applyAlignment="1">
      <alignment horizontal="center" wrapText="1"/>
    </xf>
    <xf numFmtId="0" fontId="17" fillId="4" borderId="0" xfId="4" applyFont="1" applyAlignment="1">
      <alignment horizontal="center" vertical="top" wrapText="1"/>
    </xf>
    <xf numFmtId="0" fontId="49" fillId="12" borderId="0" xfId="0" applyFont="1" applyFill="1" applyAlignment="1">
      <alignment vertical="center"/>
    </xf>
    <xf numFmtId="0" fontId="41" fillId="4" borderId="0" xfId="4" applyFont="1" applyAlignment="1">
      <alignment vertical="center" wrapText="1"/>
    </xf>
    <xf numFmtId="0" fontId="10" fillId="0" borderId="1" xfId="0" applyFont="1" applyBorder="1" applyAlignment="1" applyProtection="1">
      <alignment horizontal="left" vertical="center" wrapText="1"/>
      <protection locked="0"/>
    </xf>
    <xf numFmtId="0" fontId="38" fillId="0" borderId="0" xfId="0" applyFont="1" applyAlignment="1" applyProtection="1">
      <alignment vertical="center" wrapText="1"/>
      <protection locked="0"/>
    </xf>
    <xf numFmtId="0" fontId="11" fillId="0" borderId="0" xfId="0" applyFont="1" applyAlignment="1" applyProtection="1">
      <alignment horizontal="left" vertical="center" wrapText="1"/>
      <protection locked="0"/>
    </xf>
    <xf numFmtId="20" fontId="38" fillId="0" borderId="0" xfId="0" applyNumberFormat="1" applyFont="1" applyAlignment="1" applyProtection="1">
      <alignment horizontal="left" vertical="center" wrapText="1"/>
      <protection locked="0"/>
    </xf>
    <xf numFmtId="0" fontId="50" fillId="0" borderId="0" xfId="0" applyFont="1" applyAlignment="1" applyProtection="1">
      <alignment horizontal="left" vertical="center" wrapText="1"/>
      <protection locked="0"/>
    </xf>
    <xf numFmtId="0" fontId="49" fillId="12" borderId="0" xfId="0" applyFont="1" applyFill="1"/>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left" vertical="center" wrapText="1"/>
      <protection locked="0"/>
    </xf>
    <xf numFmtId="0" fontId="11" fillId="0" borderId="0" xfId="0" applyFont="1" applyFill="1" applyAlignment="1" applyProtection="1">
      <alignment horizontal="left" vertical="center" wrapText="1"/>
      <protection locked="0"/>
    </xf>
    <xf numFmtId="0" fontId="38" fillId="0" borderId="0" xfId="0" applyFont="1" applyFill="1" applyAlignment="1" applyProtection="1">
      <alignment horizontal="left" vertical="center" wrapText="1"/>
      <protection locked="0"/>
    </xf>
    <xf numFmtId="0" fontId="37" fillId="0" borderId="1" xfId="10" applyBorder="1" applyAlignment="1">
      <alignment vertical="center" wrapText="1"/>
    </xf>
    <xf numFmtId="0" fontId="37" fillId="0" borderId="1" xfId="10" applyBorder="1" applyAlignment="1">
      <alignment wrapText="1"/>
    </xf>
    <xf numFmtId="0" fontId="10" fillId="0" borderId="0" xfId="0" applyFont="1" applyAlignment="1" applyProtection="1">
      <alignment horizontal="left" vertical="center" wrapText="1"/>
      <protection locked="0"/>
    </xf>
    <xf numFmtId="0" fontId="12" fillId="4" borderId="0" xfId="1" applyFont="1" applyFill="1" applyAlignment="1">
      <alignment horizontal="center" vertical="center" wrapText="1"/>
    </xf>
    <xf numFmtId="0" fontId="29" fillId="4" borderId="2" xfId="4" applyFont="1" applyBorder="1" applyAlignment="1">
      <alignment horizontal="center" vertical="center" wrapText="1"/>
    </xf>
    <xf numFmtId="0" fontId="0" fillId="0" borderId="0" xfId="0" applyAlignment="1">
      <alignment horizontal="center"/>
    </xf>
    <xf numFmtId="14" fontId="24" fillId="0" borderId="29" xfId="5" applyNumberFormat="1" applyFont="1" applyBorder="1" applyAlignment="1">
      <alignment horizontal="left" vertical="center" wrapText="1" indent="1"/>
    </xf>
    <xf numFmtId="0" fontId="24" fillId="0" borderId="32" xfId="5" applyFont="1" applyBorder="1" applyAlignment="1">
      <alignment horizontal="left" vertical="center" wrapText="1" indent="1"/>
    </xf>
    <xf numFmtId="0" fontId="24" fillId="0" borderId="31" xfId="5" applyFont="1" applyBorder="1" applyAlignment="1">
      <alignment horizontal="left" vertical="center" wrapText="1" indent="1"/>
    </xf>
    <xf numFmtId="0" fontId="24" fillId="0" borderId="29" xfId="5" applyFont="1" applyBorder="1" applyAlignment="1">
      <alignment horizontal="left" vertical="center" wrapText="1" indent="1"/>
    </xf>
    <xf numFmtId="0" fontId="41" fillId="4" borderId="0" xfId="4" applyFont="1" applyAlignment="1">
      <alignment horizontal="left" vertical="center" wrapText="1"/>
    </xf>
    <xf numFmtId="0" fontId="15" fillId="0" borderId="9" xfId="0" applyFont="1" applyFill="1" applyBorder="1" applyAlignment="1">
      <alignment horizontal="left" vertical="center"/>
    </xf>
    <xf numFmtId="0" fontId="28" fillId="0" borderId="0" xfId="0" applyFont="1" applyBorder="1" applyAlignment="1">
      <alignment horizontal="left" vertical="top" wrapText="1"/>
    </xf>
    <xf numFmtId="0" fontId="25" fillId="0" borderId="0" xfId="0" applyFont="1" applyBorder="1" applyAlignment="1">
      <alignment horizontal="left" vertical="top" wrapText="1"/>
    </xf>
    <xf numFmtId="0" fontId="12" fillId="4" borderId="0" xfId="4" applyFont="1">
      <alignment horizontal="center" vertical="center" wrapText="1"/>
    </xf>
    <xf numFmtId="0" fontId="20" fillId="4" borderId="0" xfId="4" applyFont="1">
      <alignment horizontal="center" vertical="center" wrapText="1"/>
    </xf>
    <xf numFmtId="0" fontId="20" fillId="4" borderId="19" xfId="4" applyFont="1" applyBorder="1">
      <alignment horizontal="center" vertical="center" wrapText="1"/>
    </xf>
    <xf numFmtId="0" fontId="20" fillId="4" borderId="11" xfId="4" applyFont="1" applyBorder="1">
      <alignment horizontal="center" vertical="center" wrapText="1"/>
    </xf>
    <xf numFmtId="0" fontId="15" fillId="0" borderId="6" xfId="0" applyFont="1" applyFill="1" applyBorder="1" applyAlignment="1">
      <alignment horizontal="left" vertical="center"/>
    </xf>
    <xf numFmtId="0" fontId="0" fillId="0" borderId="38" xfId="0" applyBorder="1" applyAlignment="1">
      <alignment horizontal="right"/>
    </xf>
    <xf numFmtId="0" fontId="0" fillId="0" borderId="0" xfId="0" applyBorder="1" applyAlignment="1">
      <alignment horizontal="right"/>
    </xf>
    <xf numFmtId="0" fontId="0" fillId="0" borderId="37" xfId="0" applyBorder="1" applyAlignment="1">
      <alignment horizontal="right"/>
    </xf>
    <xf numFmtId="0" fontId="0" fillId="0" borderId="6" xfId="0" applyBorder="1" applyAlignment="1">
      <alignment horizontal="right"/>
    </xf>
    <xf numFmtId="0" fontId="52" fillId="13" borderId="0" xfId="0" applyFont="1" applyFill="1" applyAlignment="1">
      <alignment horizontal="center"/>
    </xf>
    <xf numFmtId="0" fontId="0" fillId="0" borderId="39" xfId="0" applyBorder="1" applyAlignment="1">
      <alignment horizontal="left" vertical="top" wrapText="1"/>
    </xf>
    <xf numFmtId="0" fontId="0" fillId="0" borderId="33" xfId="0" applyBorder="1" applyAlignment="1">
      <alignment horizontal="left" vertical="top" wrapText="1"/>
    </xf>
    <xf numFmtId="0" fontId="0" fillId="0" borderId="40" xfId="0" applyBorder="1" applyAlignment="1">
      <alignment horizontal="left" vertical="top" wrapText="1"/>
    </xf>
    <xf numFmtId="0" fontId="0" fillId="0" borderId="38" xfId="0" applyBorder="1" applyAlignment="1">
      <alignment horizontal="left" vertical="top" wrapText="1"/>
    </xf>
    <xf numFmtId="0" fontId="0" fillId="0" borderId="0" xfId="0" applyBorder="1" applyAlignment="1">
      <alignment horizontal="left" vertical="top" wrapText="1"/>
    </xf>
    <xf numFmtId="0" fontId="0" fillId="0" borderId="41" xfId="0" applyBorder="1" applyAlignment="1">
      <alignment horizontal="left" vertical="top" wrapText="1"/>
    </xf>
    <xf numFmtId="0" fontId="0" fillId="0" borderId="37" xfId="0" applyBorder="1" applyAlignment="1">
      <alignment horizontal="left" vertical="top" wrapText="1"/>
    </xf>
    <xf numFmtId="0" fontId="0" fillId="0" borderId="6" xfId="0" applyBorder="1" applyAlignment="1">
      <alignment horizontal="left" vertical="top" wrapText="1"/>
    </xf>
    <xf numFmtId="0" fontId="0" fillId="0" borderId="42" xfId="0" applyBorder="1" applyAlignment="1">
      <alignment horizontal="left" vertical="top" wrapText="1"/>
    </xf>
    <xf numFmtId="0" fontId="28"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15" xfId="0" applyFont="1" applyBorder="1" applyAlignment="1">
      <alignment horizontal="left" vertical="top" wrapText="1"/>
    </xf>
    <xf numFmtId="0" fontId="25" fillId="0" borderId="5" xfId="0" applyFont="1" applyBorder="1" applyAlignment="1">
      <alignment horizontal="left" vertical="top" wrapText="1"/>
    </xf>
    <xf numFmtId="0" fontId="25" fillId="0" borderId="16" xfId="0" applyFont="1" applyBorder="1" applyAlignment="1">
      <alignment horizontal="left" vertical="top" wrapText="1"/>
    </xf>
    <xf numFmtId="0" fontId="25" fillId="0" borderId="13" xfId="0" applyFont="1" applyBorder="1" applyAlignment="1">
      <alignment horizontal="left" vertical="top" wrapText="1"/>
    </xf>
    <xf numFmtId="0" fontId="25" fillId="0" borderId="14" xfId="0" applyFont="1" applyBorder="1" applyAlignment="1">
      <alignment horizontal="left" vertical="top" wrapText="1"/>
    </xf>
    <xf numFmtId="0" fontId="25" fillId="0" borderId="17" xfId="0" applyFont="1" applyBorder="1" applyAlignment="1">
      <alignment horizontal="left" vertical="top" wrapText="1"/>
    </xf>
    <xf numFmtId="0" fontId="20" fillId="4" borderId="20" xfId="4" applyFont="1" applyBorder="1">
      <alignment horizontal="center" vertical="center" wrapText="1"/>
    </xf>
    <xf numFmtId="0" fontId="26" fillId="0" borderId="0" xfId="0" applyFont="1" applyAlignment="1">
      <alignment horizontal="center" vertical="center"/>
    </xf>
    <xf numFmtId="0" fontId="24" fillId="0" borderId="0" xfId="0" applyFont="1" applyAlignment="1">
      <alignment horizontal="left" vertical="center" wrapText="1" indent="1"/>
    </xf>
    <xf numFmtId="0" fontId="24" fillId="0" borderId="0" xfId="0" applyFont="1" applyAlignment="1">
      <alignment horizontal="left" vertical="center" indent="1"/>
    </xf>
    <xf numFmtId="0" fontId="20" fillId="4" borderId="25" xfId="4" applyFont="1" applyBorder="1">
      <alignment horizontal="center" vertical="center" wrapText="1"/>
    </xf>
    <xf numFmtId="0" fontId="20" fillId="4" borderId="0" xfId="4" applyFont="1" applyBorder="1">
      <alignment horizontal="center" vertical="center" wrapText="1"/>
    </xf>
    <xf numFmtId="0" fontId="20" fillId="4" borderId="16" xfId="4" applyFont="1" applyBorder="1">
      <alignment horizontal="center" vertical="center" wrapText="1"/>
    </xf>
    <xf numFmtId="0" fontId="28" fillId="0" borderId="25" xfId="0" applyFont="1" applyBorder="1" applyAlignment="1">
      <alignment horizontal="right"/>
    </xf>
    <xf numFmtId="0" fontId="28" fillId="0" borderId="0" xfId="0" applyFont="1" applyBorder="1" applyAlignment="1">
      <alignment horizontal="right"/>
    </xf>
    <xf numFmtId="0" fontId="28" fillId="0" borderId="27" xfId="0" applyFont="1" applyBorder="1" applyAlignment="1">
      <alignment horizontal="right"/>
    </xf>
    <xf numFmtId="0" fontId="28" fillId="0" borderId="14" xfId="0" applyFont="1" applyBorder="1" applyAlignment="1">
      <alignment horizontal="right"/>
    </xf>
    <xf numFmtId="0" fontId="47" fillId="4" borderId="0" xfId="4" applyFont="1" applyAlignment="1">
      <alignment horizontal="center" vertical="center" wrapText="1"/>
    </xf>
    <xf numFmtId="0" fontId="43" fillId="4" borderId="0" xfId="4" applyFont="1" applyAlignment="1">
      <alignment horizontal="center" vertical="center" wrapText="1"/>
    </xf>
    <xf numFmtId="0" fontId="11" fillId="0" borderId="0" xfId="0" applyFont="1" applyFill="1" applyAlignment="1">
      <alignment horizontal="right" wrapText="1"/>
    </xf>
    <xf numFmtId="0" fontId="14" fillId="9" borderId="0" xfId="0" applyFont="1" applyFill="1" applyAlignment="1">
      <alignment horizontal="center" vertical="center"/>
    </xf>
    <xf numFmtId="0" fontId="14" fillId="9" borderId="2" xfId="0" applyFont="1" applyFill="1" applyBorder="1" applyAlignment="1">
      <alignment horizontal="center" vertical="center"/>
    </xf>
    <xf numFmtId="0" fontId="57" fillId="12" borderId="0" xfId="0" applyFont="1" applyFill="1" applyAlignment="1">
      <alignment horizontal="center" vertical="center"/>
    </xf>
    <xf numFmtId="0" fontId="36" fillId="0" borderId="0" xfId="0" applyFont="1" applyAlignment="1">
      <alignment wrapText="1"/>
    </xf>
    <xf numFmtId="0" fontId="0" fillId="0" borderId="0" xfId="0" applyAlignment="1">
      <alignment horizontal="center" wrapText="1"/>
    </xf>
    <xf numFmtId="0" fontId="7" fillId="11" borderId="0" xfId="0" applyFont="1" applyFill="1" applyAlignment="1">
      <alignment horizontal="center"/>
    </xf>
    <xf numFmtId="0" fontId="36" fillId="0" borderId="0" xfId="0" applyFont="1" applyAlignment="1">
      <alignment horizontal="left"/>
    </xf>
    <xf numFmtId="0" fontId="46" fillId="7" borderId="0" xfId="0" applyFont="1" applyFill="1" applyAlignment="1">
      <alignment horizontal="right" indent="1"/>
    </xf>
    <xf numFmtId="0" fontId="46" fillId="7" borderId="2" xfId="0" applyFont="1" applyFill="1" applyBorder="1" applyAlignment="1">
      <alignment horizontal="right" indent="1"/>
    </xf>
  </cellXfs>
  <cellStyles count="12">
    <cellStyle name="Lien hypertexte" xfId="6" builtinId="8" hidden="1"/>
    <cellStyle name="Lien hypertexte" xfId="8" builtinId="8" hidden="1"/>
    <cellStyle name="Lien hypertexte" xfId="10" builtinId="8" customBuiltin="1"/>
    <cellStyle name="Lien hypertexte visité" xfId="7" builtinId="9" hidden="1"/>
    <cellStyle name="Lien hypertexte visité" xfId="9" builtinId="9" hidden="1"/>
    <cellStyle name="Normal" xfId="0" builtinId="0"/>
    <cellStyle name="Normal3" xfId="5" xr:uid="{00000000-0005-0000-0000-000006000000}"/>
    <cellStyle name="Pourcentage" xfId="11" builtinId="5"/>
    <cellStyle name="Style 1" xfId="4" xr:uid="{00000000-0005-0000-0000-000007000000}"/>
    <cellStyle name="Texte explicatif" xfId="1" builtinId="53"/>
    <cellStyle name="Texte explicatif 2" xfId="2" xr:uid="{00000000-0005-0000-0000-000009000000}"/>
    <cellStyle name="Titre" xfId="3" builtinId="15" customBuiltin="1"/>
  </cellStyles>
  <dxfs count="311">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ont>
        <b/>
        <i val="0"/>
        <strike val="0"/>
      </font>
      <fill>
        <patternFill>
          <bgColor theme="7" tint="0.79998168889431442"/>
        </patternFill>
      </fill>
    </dxf>
    <dxf>
      <font>
        <u val="none"/>
        <color theme="1"/>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u val="none"/>
        <color rgb="FFFFFFFF"/>
        <name val="FreeSans"/>
      </font>
      <numFmt numFmtId="30" formatCode="@"/>
      <fill>
        <patternFill>
          <bgColor rgb="FF108670"/>
        </patternFill>
      </fill>
      <alignment horizontal="center" vertical="center" textRotation="0" wrapText="0" indent="0" shrinkToFit="0"/>
    </dxf>
    <dxf>
      <fill>
        <patternFill>
          <bgColor theme="7" tint="0.79998168889431442"/>
        </patternFill>
      </fill>
    </dxf>
    <dxf>
      <font>
        <u val="none"/>
        <color rgb="FF0B1B34"/>
        <name val="FreeSans"/>
      </font>
      <numFmt numFmtId="30" formatCode="@"/>
      <fill>
        <patternFill>
          <bgColor rgb="FFE3EBF2"/>
        </patternFill>
      </fill>
      <alignment horizontal="center" vertical="center" textRotation="0" wrapText="0" indent="0" shrinkToFit="0"/>
    </dxf>
    <dxf>
      <font>
        <u val="none"/>
        <color rgb="FF808080"/>
        <name val="FreeSans"/>
      </font>
      <numFmt numFmtId="30" formatCode="@"/>
      <fill>
        <patternFill>
          <bgColor rgb="FFFFFFFF"/>
        </patternFill>
      </fill>
      <alignment horizontal="center" vertical="center" textRotation="0" wrapText="0" indent="0" shrinkToFit="0"/>
    </dxf>
    <dxf>
      <font>
        <u val="none"/>
        <color theme="0"/>
        <name val="FreeSans"/>
      </font>
      <numFmt numFmtId="30" formatCode="@"/>
      <fill>
        <patternFill>
          <bgColor rgb="FF108670"/>
        </patternFill>
      </fill>
      <alignment horizontal="center" vertical="center" textRotation="0" wrapText="0" indent="0" shrinkToFit="0"/>
    </dxf>
    <dxf>
      <font>
        <u val="none"/>
        <color rgb="FFFFFFFF"/>
        <name val="FreeSans"/>
      </font>
      <numFmt numFmtId="30" formatCode="@"/>
      <fill>
        <patternFill>
          <bgColor rgb="FFB7293C"/>
        </patternFill>
      </fill>
      <alignment horizontal="center" vertical="center" textRotation="0" wrapText="0" indent="0" shrinkToFit="0"/>
    </dxf>
    <dxf>
      <font>
        <color theme="1"/>
      </font>
    </dxf>
    <dxf>
      <font>
        <b/>
        <i val="0"/>
        <color theme="0"/>
      </font>
      <fill>
        <patternFill>
          <bgColor rgb="FF108670"/>
        </patternFill>
      </fill>
    </dxf>
    <dxf>
      <font>
        <b/>
        <i val="0"/>
        <color theme="0"/>
      </font>
      <fill>
        <patternFill>
          <bgColor rgb="FFC00000"/>
        </patternFill>
      </fill>
    </dxf>
    <dxf>
      <font>
        <color theme="1"/>
      </font>
    </dxf>
    <dxf>
      <font>
        <b/>
        <i val="0"/>
        <color theme="0"/>
      </font>
      <fill>
        <patternFill>
          <bgColor rgb="FF108670"/>
        </patternFill>
      </fill>
    </dxf>
    <dxf>
      <font>
        <b/>
        <i val="0"/>
        <color theme="0"/>
      </font>
      <fill>
        <patternFill>
          <bgColor rgb="FFC00000"/>
        </patternFill>
      </fill>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sz val="8"/>
        <color auto="1"/>
        <name val="Verdana"/>
        <scheme val="none"/>
      </font>
      <alignment horizontal="center" textRotation="0" wrapText="1" justifyLastLine="0" shrinkToFit="0"/>
      <border diagonalUp="0" diagonalDown="0" outline="0">
        <left/>
        <right style="thin">
          <color theme="2"/>
        </right>
        <top style="thin">
          <color theme="2"/>
        </top>
        <bottom style="thin">
          <color theme="2"/>
        </bottom>
      </border>
    </dxf>
    <dxf>
      <font>
        <b val="0"/>
        <i val="0"/>
        <strike val="0"/>
        <condense val="0"/>
        <extend val="0"/>
        <outline val="0"/>
        <shadow val="0"/>
        <u val="none"/>
        <vertAlign val="baseline"/>
        <sz val="6"/>
        <color auto="1"/>
        <name val="Arial"/>
        <scheme val="none"/>
      </font>
      <border diagonalUp="0" diagonalDown="0" outline="0">
        <left style="hair">
          <color auto="1"/>
        </left>
        <right style="hair">
          <color auto="1"/>
        </right>
        <top style="hair">
          <color auto="1"/>
        </top>
        <bottom style="hair">
          <color auto="1"/>
        </bottom>
      </border>
      <protection locked="0" hidden="0"/>
    </dxf>
    <dxf>
      <font>
        <b val="0"/>
        <strike val="0"/>
        <outline val="0"/>
        <shadow val="0"/>
        <u val="none"/>
        <vertAlign val="baseline"/>
        <sz val="8"/>
        <color auto="1"/>
        <name val="Verdan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hair">
          <color auto="1"/>
        </right>
        <top style="hair">
          <color auto="1"/>
        </top>
        <bottom style="hair">
          <color auto="1"/>
        </bottom>
      </border>
    </dxf>
    <dxf>
      <alignment horizontal="center" vertical="bottom" textRotation="0" wrapText="0" indent="0" justifyLastLine="0" shrinkToFit="0" readingOrder="0"/>
      <border diagonalUp="0" diagonalDown="0" outline="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8"/>
        <color auto="1"/>
        <name val="Verdana"/>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hair">
          <color auto="1"/>
        </top>
        <bottom style="hair">
          <color auto="1"/>
        </bottom>
      </border>
    </dxf>
    <dxf>
      <font>
        <b val="0"/>
        <i val="0"/>
        <strike val="0"/>
        <condense val="0"/>
        <extend val="0"/>
        <outline val="0"/>
        <shadow val="0"/>
        <u val="none"/>
        <vertAlign val="baseline"/>
        <sz val="8"/>
        <color auto="1"/>
        <name val="Arial"/>
        <scheme val="none"/>
      </font>
      <alignment horizontal="general" vertical="bottom" textRotation="0" wrapText="1" indent="0" justifyLastLine="0" shrinkToFit="0" readingOrder="0"/>
      <border diagonalUp="0" diagonalDown="0" outline="0">
        <left style="hair">
          <color auto="1"/>
        </left>
        <right style="hair">
          <color auto="1"/>
        </right>
        <top style="hair">
          <color auto="1"/>
        </top>
        <bottom style="hair">
          <color auto="1"/>
        </bottom>
      </border>
      <protection locked="0" hidden="0"/>
    </dxf>
    <dxf>
      <font>
        <b val="0"/>
        <strike val="0"/>
        <outline val="0"/>
        <shadow val="0"/>
        <u val="none"/>
        <vertAlign val="baseline"/>
        <sz val="8"/>
        <color auto="1"/>
        <name val="Verdana"/>
        <family val="2"/>
        <scheme val="none"/>
      </font>
      <fill>
        <patternFill patternType="none">
          <fgColor indexed="64"/>
          <bgColor auto="1"/>
        </patternFill>
      </fill>
      <alignment horizontal="center" vertical="center" textRotation="0" wrapText="1" justifyLastLine="0" shrinkToFit="0"/>
    </dxf>
    <dxf>
      <alignment horizontal="right" vertical="bottom" textRotation="0" wrapText="0" indent="0" justifyLastLine="0" shrinkToFit="0" readingOrder="0"/>
      <border diagonalUp="0" diagonalDown="0" outline="0">
        <left style="hair">
          <color auto="1"/>
        </left>
        <right style="hair">
          <color auto="1"/>
        </right>
        <top style="hair">
          <color auto="1"/>
        </top>
        <bottom style="hair">
          <color auto="1"/>
        </bottom>
      </border>
      <protection locked="0" hidden="0"/>
    </dxf>
    <dxf>
      <font>
        <b val="0"/>
        <strike val="0"/>
        <outline val="0"/>
        <shadow val="0"/>
        <u val="none"/>
        <vertAlign val="baseline"/>
        <color auto="1"/>
        <name val="Verdana"/>
        <scheme val="none"/>
      </font>
      <fill>
        <patternFill patternType="none">
          <fgColor indexed="64"/>
          <bgColor auto="1"/>
        </patternFill>
      </fill>
      <alignment horizontal="center" vertical="center" textRotation="0" wrapText="1" justifyLastLine="0" shrinkToFit="0"/>
    </dxf>
    <dxf>
      <font>
        <b val="0"/>
        <i val="0"/>
        <strike val="0"/>
        <condense val="0"/>
        <extend val="0"/>
        <outline val="0"/>
        <shadow val="0"/>
        <u val="none"/>
        <vertAlign val="baseline"/>
        <sz val="10"/>
        <color auto="1"/>
        <name val="Arial"/>
        <scheme val="none"/>
      </font>
      <border diagonalUp="0" diagonalDown="0" outline="0">
        <left style="hair">
          <color auto="1"/>
        </left>
        <right style="hair">
          <color auto="1"/>
        </right>
        <top style="hair">
          <color auto="1"/>
        </top>
        <bottom style="hair">
          <color auto="1"/>
        </bottom>
      </border>
      <protection locked="0" hidden="0"/>
    </dxf>
    <dxf>
      <font>
        <b val="0"/>
        <strike val="0"/>
        <outline val="0"/>
        <shadow val="0"/>
        <u val="none"/>
        <vertAlign val="baseline"/>
        <sz val="8"/>
        <color rgb="FFFFFFFF"/>
        <name val="Verdana"/>
        <scheme val="none"/>
      </font>
      <alignment horizontal="center" vertical="center" textRotation="0" wrapText="1" indent="0" justifyLastLine="0" shrinkToFit="0"/>
    </dxf>
    <dxf>
      <font>
        <b val="0"/>
        <i val="0"/>
        <strike val="0"/>
        <condense val="0"/>
        <extend val="0"/>
        <outline val="0"/>
        <shadow val="0"/>
        <u val="none"/>
        <vertAlign val="baseline"/>
        <sz val="8"/>
        <color auto="1"/>
        <name val="Arial"/>
        <scheme val="none"/>
      </font>
      <alignment horizontal="general" vertical="bottom" textRotation="0" wrapText="1" indent="0" justifyLastLine="0" shrinkToFit="0" readingOrder="0"/>
      <border diagonalUp="0" diagonalDown="0" outline="0">
        <left style="hair">
          <color auto="1"/>
        </left>
        <right style="hair">
          <color auto="1"/>
        </right>
        <top style="hair">
          <color auto="1"/>
        </top>
        <bottom style="hair">
          <color auto="1"/>
        </bottom>
      </border>
      <protection locked="0" hidden="0"/>
    </dxf>
    <dxf>
      <font>
        <strike val="0"/>
        <outline val="0"/>
        <shadow val="0"/>
        <u val="none"/>
        <vertAlign val="baseline"/>
        <name val="Verdana"/>
        <scheme val="none"/>
      </font>
      <alignment horizontal="center" textRotation="0" wrapText="1" justifyLastLine="0" shrinkToFit="0"/>
    </dxf>
    <dxf>
      <font>
        <strike val="0"/>
        <outline val="0"/>
        <shadow val="0"/>
        <u val="none"/>
        <vertAlign val="baseline"/>
        <name val="Verdana"/>
        <scheme val="none"/>
      </font>
      <alignment horizontal="center" textRotation="0" wrapText="1" justifyLastLine="0" shrinkToFit="0"/>
      <protection locked="0" hidden="0"/>
    </dxf>
  </dxfs>
  <tableStyles count="0" defaultTableStyle="TableStyleMedium2" defaultPivotStyle="PivotStyleLight16"/>
  <colors>
    <mruColors>
      <color rgb="FF31486E"/>
      <color rgb="FF108670"/>
      <color rgb="FFE3EBF2"/>
      <color rgb="FFB7293C"/>
      <color rgb="FFF2EBC7"/>
      <color rgb="FF0B1B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dLbls>
          <c:showLegendKey val="0"/>
          <c:showVal val="0"/>
          <c:showCatName val="0"/>
          <c:showSerName val="0"/>
          <c:showPercent val="0"/>
          <c:showBubbleSize val="0"/>
        </c:dLbls>
        <c:gapWidth val="100"/>
        <c:axId val="-1721111040"/>
        <c:axId val="-1721157424"/>
      </c:barChart>
      <c:catAx>
        <c:axId val="-1721111040"/>
        <c:scaling>
          <c:orientation val="minMax"/>
        </c:scaling>
        <c:delete val="0"/>
        <c:axPos val="b"/>
        <c:numFmt formatCode="General" sourceLinked="1"/>
        <c:majorTickMark val="out"/>
        <c:minorTickMark val="none"/>
        <c:tickLblPos val="nextTo"/>
        <c:spPr>
          <a:ln>
            <a:solidFill>
              <a:srgbClr val="B3B3B3"/>
            </a:solidFill>
          </a:ln>
        </c:spPr>
        <c:txPr>
          <a:bodyPr/>
          <a:lstStyle/>
          <a:p>
            <a:pPr>
              <a:defRPr sz="1000" b="0" strike="noStrike" spc="-1">
                <a:solidFill>
                  <a:srgbClr val="000000"/>
                </a:solidFill>
                <a:uFill>
                  <a:solidFill>
                    <a:srgbClr val="FFFFFF"/>
                  </a:solidFill>
                </a:uFill>
                <a:latin typeface="Arial"/>
              </a:defRPr>
            </a:pPr>
            <a:endParaRPr lang="fr-FR"/>
          </a:p>
        </c:txPr>
        <c:crossAx val="-1721157424"/>
        <c:crosses val="autoZero"/>
        <c:auto val="1"/>
        <c:lblAlgn val="ctr"/>
        <c:lblOffset val="100"/>
        <c:noMultiLvlLbl val="1"/>
      </c:catAx>
      <c:valAx>
        <c:axId val="-1721157424"/>
        <c:scaling>
          <c:orientation val="minMax"/>
        </c:scaling>
        <c:delete val="0"/>
        <c:axPos val="l"/>
        <c:majorGridlines>
          <c:spPr>
            <a:ln>
              <a:solidFill>
                <a:srgbClr val="B3B3B3"/>
              </a:solidFill>
            </a:ln>
          </c:spPr>
        </c:majorGridlines>
        <c:numFmt formatCode="General" sourceLinked="1"/>
        <c:majorTickMark val="out"/>
        <c:minorTickMark val="none"/>
        <c:tickLblPos val="nextTo"/>
        <c:spPr>
          <a:ln>
            <a:solidFill>
              <a:srgbClr val="B3B3B3"/>
            </a:solidFill>
          </a:ln>
        </c:spPr>
        <c:txPr>
          <a:bodyPr/>
          <a:lstStyle/>
          <a:p>
            <a:pPr>
              <a:defRPr sz="1000" b="0" strike="noStrike" spc="-1">
                <a:solidFill>
                  <a:srgbClr val="000000"/>
                </a:solidFill>
                <a:uFill>
                  <a:solidFill>
                    <a:srgbClr val="FFFFFF"/>
                  </a:solidFill>
                </a:uFill>
                <a:latin typeface="Arial"/>
              </a:defRPr>
            </a:pPr>
            <a:endParaRPr lang="fr-FR"/>
          </a:p>
        </c:txPr>
        <c:crossAx val="-1721111040"/>
        <c:crosses val="autoZero"/>
        <c:crossBetween val="midCat"/>
      </c:valAx>
      <c:spPr>
        <a:noFill/>
        <a:ln>
          <a:solidFill>
            <a:srgbClr val="B3B3B3"/>
          </a:solidFill>
        </a:ln>
      </c:spPr>
    </c:plotArea>
    <c:plotVisOnly val="1"/>
    <c:dispBlanksAs val="gap"/>
    <c:showDLblsOverMax val="1"/>
  </c:chart>
  <c:spPr>
    <a:solidFill>
      <a:srgbClr val="FFFFFF"/>
    </a:solid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100" b="0" i="0" u="none" strike="noStrike" kern="1200" spc="0" baseline="0">
                <a:solidFill>
                  <a:srgbClr val="0B1B34"/>
                </a:solidFill>
                <a:latin typeface="+mn-lt"/>
                <a:ea typeface="+mn-ea"/>
                <a:cs typeface="+mn-cs"/>
              </a:defRPr>
            </a:pPr>
            <a:r>
              <a:rPr lang="fr-FR" sz="1100">
                <a:solidFill>
                  <a:srgbClr val="0B1B34"/>
                </a:solidFill>
                <a:latin typeface="Verdana" charset="0"/>
                <a:ea typeface="Verdana" charset="0"/>
                <a:cs typeface="Verdana" charset="0"/>
              </a:rPr>
              <a:t>Conformité</a:t>
            </a:r>
            <a:r>
              <a:rPr lang="fr-FR" sz="1100" baseline="0">
                <a:solidFill>
                  <a:srgbClr val="0B1B34"/>
                </a:solidFill>
                <a:latin typeface="Verdana" charset="0"/>
                <a:ea typeface="Verdana" charset="0"/>
                <a:cs typeface="Verdana" charset="0"/>
              </a:rPr>
              <a:t> </a:t>
            </a:r>
            <a:br>
              <a:rPr lang="fr-FR" sz="1100" baseline="0">
                <a:solidFill>
                  <a:srgbClr val="0B1B34"/>
                </a:solidFill>
                <a:latin typeface="Verdana" charset="0"/>
                <a:ea typeface="Verdana" charset="0"/>
                <a:cs typeface="Verdana" charset="0"/>
              </a:rPr>
            </a:br>
            <a:r>
              <a:rPr lang="fr-FR" sz="1100" baseline="0">
                <a:solidFill>
                  <a:srgbClr val="0B1B34"/>
                </a:solidFill>
                <a:latin typeface="Verdana" charset="0"/>
                <a:ea typeface="Verdana" charset="0"/>
                <a:cs typeface="Verdana" charset="0"/>
              </a:rPr>
              <a:t>Diagnostic Rapide RGAA 4</a:t>
            </a:r>
            <a:endParaRPr lang="fr-FR" sz="1100">
              <a:solidFill>
                <a:srgbClr val="0B1B34"/>
              </a:solidFill>
              <a:latin typeface="Verdana" charset="0"/>
              <a:ea typeface="Verdana" charset="0"/>
              <a:cs typeface="Verdana" charset="0"/>
            </a:endParaRPr>
          </a:p>
        </c:rich>
      </c:tx>
      <c:layout>
        <c:manualLayout>
          <c:xMode val="edge"/>
          <c:yMode val="edge"/>
          <c:x val="0.29292531377741599"/>
          <c:y val="3.7276524301652202E-2"/>
        </c:manualLayout>
      </c:layout>
      <c:overlay val="0"/>
      <c:spPr>
        <a:noFill/>
        <a:ln>
          <a:noFill/>
        </a:ln>
        <a:effectLst/>
      </c:spPr>
      <c:txPr>
        <a:bodyPr rot="0" spcFirstLastPara="1" vertOverflow="ellipsis" vert="horz" wrap="square" anchor="ctr" anchorCtr="1"/>
        <a:lstStyle/>
        <a:p>
          <a:pPr algn="ctr">
            <a:defRPr sz="1100" b="0" i="0" u="none" strike="noStrike" kern="1200" spc="0" baseline="0">
              <a:solidFill>
                <a:srgbClr val="0B1B34"/>
              </a:solidFill>
              <a:latin typeface="+mn-lt"/>
              <a:ea typeface="+mn-ea"/>
              <a:cs typeface="+mn-cs"/>
            </a:defRPr>
          </a:pPr>
          <a:endParaRPr lang="fr-FR"/>
        </a:p>
      </c:txPr>
    </c:title>
    <c:autoTitleDeleted val="0"/>
    <c:plotArea>
      <c:layout/>
      <c:barChart>
        <c:barDir val="col"/>
        <c:grouping val="clustered"/>
        <c:varyColors val="0"/>
        <c:ser>
          <c:idx val="0"/>
          <c:order val="0"/>
          <c:tx>
            <c:strRef>
              <c:f>BaseDeCalcul!$AH$28</c:f>
              <c:strCache>
                <c:ptCount val="1"/>
                <c:pt idx="0">
                  <c:v>C</c:v>
                </c:pt>
              </c:strCache>
            </c:strRef>
          </c:tx>
          <c:spPr>
            <a:solidFill>
              <a:srgbClr val="108670"/>
            </a:solidFill>
            <a:ln>
              <a:noFill/>
            </a:ln>
            <a:effectLst/>
          </c:spPr>
          <c:invertIfNegative val="0"/>
          <c:cat>
            <c:strRef>
              <c:extLst>
                <c:ext xmlns:c15="http://schemas.microsoft.com/office/drawing/2012/chart" uri="{02D57815-91ED-43cb-92C2-25804820EDAC}">
                  <c15:fullRef>
                    <c15:sqref>BaseDeCalcul!$AG$29:$AG$31</c15:sqref>
                  </c15:fullRef>
                </c:ext>
              </c:extLst>
              <c:f>BaseDeCalcul!$AG$29</c:f>
              <c:strCache>
                <c:ptCount val="1"/>
                <c:pt idx="0">
                  <c:v>A</c:v>
                </c:pt>
              </c:strCache>
            </c:strRef>
          </c:cat>
          <c:val>
            <c:numRef>
              <c:extLst>
                <c:ext xmlns:c15="http://schemas.microsoft.com/office/drawing/2012/chart" uri="{02D57815-91ED-43cb-92C2-25804820EDAC}">
                  <c15:fullRef>
                    <c15:sqref>BaseDeCalcul!$AH$29:$AH$31</c15:sqref>
                  </c15:fullRef>
                </c:ext>
              </c:extLst>
              <c:f>BaseDeCalcul!$AH$29</c:f>
              <c:numCache>
                <c:formatCode>0.00%</c:formatCode>
                <c:ptCount val="1"/>
                <c:pt idx="0">
                  <c:v>0.47727272727272729</c:v>
                </c:pt>
              </c:numCache>
            </c:numRef>
          </c:val>
          <c:extLst>
            <c:ext xmlns:c16="http://schemas.microsoft.com/office/drawing/2014/chart" uri="{C3380CC4-5D6E-409C-BE32-E72D297353CC}">
              <c16:uniqueId val="{00000000-B79B-4A6C-85C9-96C043D88CC4}"/>
            </c:ext>
          </c:extLst>
        </c:ser>
        <c:ser>
          <c:idx val="1"/>
          <c:order val="1"/>
          <c:tx>
            <c:strRef>
              <c:f>BaseDeCalcul!$AI$28</c:f>
              <c:strCache>
                <c:ptCount val="1"/>
                <c:pt idx="0">
                  <c:v>NC</c:v>
                </c:pt>
              </c:strCache>
            </c:strRef>
          </c:tx>
          <c:spPr>
            <a:solidFill>
              <a:srgbClr val="B7293C"/>
            </a:solidFill>
            <a:ln>
              <a:noFill/>
            </a:ln>
            <a:effectLst/>
          </c:spPr>
          <c:invertIfNegative val="0"/>
          <c:cat>
            <c:strRef>
              <c:extLst>
                <c:ext xmlns:c15="http://schemas.microsoft.com/office/drawing/2012/chart" uri="{02D57815-91ED-43cb-92C2-25804820EDAC}">
                  <c15:fullRef>
                    <c15:sqref>BaseDeCalcul!$AG$29:$AG$31</c15:sqref>
                  </c15:fullRef>
                </c:ext>
              </c:extLst>
              <c:f>BaseDeCalcul!$AG$29</c:f>
              <c:strCache>
                <c:ptCount val="1"/>
                <c:pt idx="0">
                  <c:v>A</c:v>
                </c:pt>
              </c:strCache>
            </c:strRef>
          </c:cat>
          <c:val>
            <c:numRef>
              <c:extLst>
                <c:ext xmlns:c15="http://schemas.microsoft.com/office/drawing/2012/chart" uri="{02D57815-91ED-43cb-92C2-25804820EDAC}">
                  <c15:fullRef>
                    <c15:sqref>BaseDeCalcul!$AI$29:$AI$31</c15:sqref>
                  </c15:fullRef>
                </c:ext>
              </c:extLst>
              <c:f>BaseDeCalcul!$AI$29</c:f>
              <c:numCache>
                <c:formatCode>0.00%</c:formatCode>
                <c:ptCount val="1"/>
                <c:pt idx="0">
                  <c:v>0.52272727272727271</c:v>
                </c:pt>
              </c:numCache>
            </c:numRef>
          </c:val>
          <c:extLst>
            <c:ext xmlns:c16="http://schemas.microsoft.com/office/drawing/2014/chart" uri="{C3380CC4-5D6E-409C-BE32-E72D297353CC}">
              <c16:uniqueId val="{00000001-B79B-4A6C-85C9-96C043D88CC4}"/>
            </c:ext>
          </c:extLst>
        </c:ser>
        <c:dLbls>
          <c:showLegendKey val="0"/>
          <c:showVal val="0"/>
          <c:showCatName val="0"/>
          <c:showSerName val="0"/>
          <c:showPercent val="0"/>
          <c:showBubbleSize val="0"/>
        </c:dLbls>
        <c:gapWidth val="219"/>
        <c:overlap val="-27"/>
        <c:axId val="-1721129984"/>
        <c:axId val="-1751162240"/>
      </c:barChart>
      <c:catAx>
        <c:axId val="-172112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rgbClr val="0B1B34"/>
                </a:solidFill>
                <a:latin typeface="Verdana" charset="0"/>
                <a:ea typeface="Verdana" charset="0"/>
                <a:cs typeface="Verdana" charset="0"/>
              </a:defRPr>
            </a:pPr>
            <a:endParaRPr lang="fr-FR"/>
          </a:p>
        </c:txPr>
        <c:crossAx val="-1751162240"/>
        <c:crossesAt val="0"/>
        <c:auto val="1"/>
        <c:lblAlgn val="ctr"/>
        <c:lblOffset val="100"/>
        <c:noMultiLvlLbl val="0"/>
      </c:catAx>
      <c:valAx>
        <c:axId val="-175116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charset="0"/>
                <a:ea typeface="Verdana" charset="0"/>
                <a:cs typeface="Verdana" charset="0"/>
              </a:defRPr>
            </a:pPr>
            <a:endParaRPr lang="fr-FR"/>
          </a:p>
        </c:txPr>
        <c:crossAx val="-17211299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dLbls>
          <c:showLegendKey val="0"/>
          <c:showVal val="0"/>
          <c:showCatName val="0"/>
          <c:showSerName val="0"/>
          <c:showPercent val="0"/>
          <c:showBubbleSize val="0"/>
        </c:dLbls>
        <c:gapWidth val="100"/>
        <c:axId val="-1721111040"/>
        <c:axId val="-1721157424"/>
      </c:barChart>
      <c:catAx>
        <c:axId val="-1721111040"/>
        <c:scaling>
          <c:orientation val="minMax"/>
        </c:scaling>
        <c:delete val="0"/>
        <c:axPos val="b"/>
        <c:numFmt formatCode="General" sourceLinked="1"/>
        <c:majorTickMark val="out"/>
        <c:minorTickMark val="none"/>
        <c:tickLblPos val="nextTo"/>
        <c:spPr>
          <a:ln>
            <a:solidFill>
              <a:srgbClr val="B3B3B3"/>
            </a:solidFill>
          </a:ln>
        </c:spPr>
        <c:txPr>
          <a:bodyPr/>
          <a:lstStyle/>
          <a:p>
            <a:pPr>
              <a:defRPr sz="1000" b="0" strike="noStrike" spc="-1">
                <a:solidFill>
                  <a:srgbClr val="000000"/>
                </a:solidFill>
                <a:uFill>
                  <a:solidFill>
                    <a:srgbClr val="FFFFFF"/>
                  </a:solidFill>
                </a:uFill>
                <a:latin typeface="Arial"/>
              </a:defRPr>
            </a:pPr>
            <a:endParaRPr lang="fr-FR"/>
          </a:p>
        </c:txPr>
        <c:crossAx val="-1721157424"/>
        <c:crosses val="autoZero"/>
        <c:auto val="1"/>
        <c:lblAlgn val="ctr"/>
        <c:lblOffset val="100"/>
        <c:noMultiLvlLbl val="1"/>
      </c:catAx>
      <c:valAx>
        <c:axId val="-1721157424"/>
        <c:scaling>
          <c:orientation val="minMax"/>
        </c:scaling>
        <c:delete val="0"/>
        <c:axPos val="l"/>
        <c:majorGridlines>
          <c:spPr>
            <a:ln>
              <a:solidFill>
                <a:srgbClr val="B3B3B3"/>
              </a:solidFill>
            </a:ln>
          </c:spPr>
        </c:majorGridlines>
        <c:numFmt formatCode="General" sourceLinked="1"/>
        <c:majorTickMark val="out"/>
        <c:minorTickMark val="none"/>
        <c:tickLblPos val="nextTo"/>
        <c:spPr>
          <a:ln>
            <a:solidFill>
              <a:srgbClr val="B3B3B3"/>
            </a:solidFill>
          </a:ln>
        </c:spPr>
        <c:txPr>
          <a:bodyPr/>
          <a:lstStyle/>
          <a:p>
            <a:pPr>
              <a:defRPr sz="1000" b="0" strike="noStrike" spc="-1">
                <a:solidFill>
                  <a:srgbClr val="000000"/>
                </a:solidFill>
                <a:uFill>
                  <a:solidFill>
                    <a:srgbClr val="FFFFFF"/>
                  </a:solidFill>
                </a:uFill>
                <a:latin typeface="Arial"/>
              </a:defRPr>
            </a:pPr>
            <a:endParaRPr lang="fr-FR"/>
          </a:p>
        </c:txPr>
        <c:crossAx val="-1721111040"/>
        <c:crosses val="autoZero"/>
        <c:crossBetween val="midCat"/>
      </c:valAx>
      <c:spPr>
        <a:noFill/>
        <a:ln>
          <a:solidFill>
            <a:srgbClr val="B3B3B3"/>
          </a:solidFill>
        </a:ln>
      </c:spPr>
    </c:plotArea>
    <c:plotVisOnly val="1"/>
    <c:dispBlanksAs val="gap"/>
    <c:showDLblsOverMax val="1"/>
  </c:chart>
  <c:spPr>
    <a:solidFill>
      <a:srgbClr val="FFFFFF"/>
    </a:solid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100" b="0" i="0" u="none" strike="noStrike" kern="1200" spc="0" baseline="0">
                <a:solidFill>
                  <a:srgbClr val="0B1B34"/>
                </a:solidFill>
                <a:latin typeface="+mn-lt"/>
                <a:ea typeface="+mn-ea"/>
                <a:cs typeface="+mn-cs"/>
              </a:defRPr>
            </a:pPr>
            <a:r>
              <a:rPr lang="fr-FR" sz="1100">
                <a:solidFill>
                  <a:srgbClr val="0B1B34"/>
                </a:solidFill>
                <a:latin typeface="Verdana" charset="0"/>
                <a:ea typeface="Verdana" charset="0"/>
                <a:cs typeface="Verdana" charset="0"/>
              </a:rPr>
              <a:t>Conformité</a:t>
            </a:r>
            <a:r>
              <a:rPr lang="fr-FR" sz="1100" baseline="0">
                <a:solidFill>
                  <a:srgbClr val="0B1B34"/>
                </a:solidFill>
                <a:latin typeface="Verdana" charset="0"/>
                <a:ea typeface="Verdana" charset="0"/>
                <a:cs typeface="Verdana" charset="0"/>
              </a:rPr>
              <a:t> RGAA 4</a:t>
            </a:r>
            <a:endParaRPr lang="fr-FR" sz="1100">
              <a:solidFill>
                <a:srgbClr val="0B1B34"/>
              </a:solidFill>
              <a:latin typeface="Verdana" charset="0"/>
              <a:ea typeface="Verdana" charset="0"/>
              <a:cs typeface="Verdana" charset="0"/>
            </a:endParaRPr>
          </a:p>
        </c:rich>
      </c:tx>
      <c:layout>
        <c:manualLayout>
          <c:xMode val="edge"/>
          <c:yMode val="edge"/>
          <c:x val="0.29292531377741599"/>
          <c:y val="3.7276524301652202E-2"/>
        </c:manualLayout>
      </c:layout>
      <c:overlay val="0"/>
      <c:spPr>
        <a:noFill/>
        <a:ln>
          <a:noFill/>
        </a:ln>
        <a:effectLst/>
      </c:spPr>
      <c:txPr>
        <a:bodyPr rot="0" spcFirstLastPara="1" vertOverflow="ellipsis" vert="horz" wrap="square" anchor="ctr" anchorCtr="1"/>
        <a:lstStyle/>
        <a:p>
          <a:pPr algn="ctr">
            <a:defRPr sz="1100" b="0" i="0" u="none" strike="noStrike" kern="1200" spc="0" baseline="0">
              <a:solidFill>
                <a:srgbClr val="0B1B34"/>
              </a:solidFill>
              <a:latin typeface="+mn-lt"/>
              <a:ea typeface="+mn-ea"/>
              <a:cs typeface="+mn-cs"/>
            </a:defRPr>
          </a:pPr>
          <a:endParaRPr lang="fr-FR"/>
        </a:p>
      </c:txPr>
    </c:title>
    <c:autoTitleDeleted val="0"/>
    <c:plotArea>
      <c:layout/>
      <c:barChart>
        <c:barDir val="col"/>
        <c:grouping val="clustered"/>
        <c:varyColors val="0"/>
        <c:ser>
          <c:idx val="0"/>
          <c:order val="0"/>
          <c:tx>
            <c:strRef>
              <c:f>BaseDeCalcul!$AH$28</c:f>
              <c:strCache>
                <c:ptCount val="1"/>
                <c:pt idx="0">
                  <c:v>C</c:v>
                </c:pt>
              </c:strCache>
            </c:strRef>
          </c:tx>
          <c:spPr>
            <a:solidFill>
              <a:srgbClr val="108670"/>
            </a:solidFill>
            <a:ln>
              <a:noFill/>
            </a:ln>
            <a:effectLst/>
          </c:spPr>
          <c:invertIfNegative val="0"/>
          <c:cat>
            <c:strRef>
              <c:f>BaseDeCalcul!$AG$29:$AG$31</c:f>
              <c:strCache>
                <c:ptCount val="3"/>
                <c:pt idx="0">
                  <c:v>A</c:v>
                </c:pt>
                <c:pt idx="1">
                  <c:v>AA</c:v>
                </c:pt>
                <c:pt idx="2">
                  <c:v>AAA</c:v>
                </c:pt>
              </c:strCache>
            </c:strRef>
          </c:cat>
          <c:val>
            <c:numRef>
              <c:f>BaseDeCalcul!$AH$29:$AH$31</c:f>
              <c:numCache>
                <c:formatCode>0.00%</c:formatCode>
                <c:ptCount val="3"/>
                <c:pt idx="0">
                  <c:v>0.47727272727272729</c:v>
                </c:pt>
                <c:pt idx="1">
                  <c:v>0.46551724137931033</c:v>
                </c:pt>
                <c:pt idx="2">
                  <c:v>0</c:v>
                </c:pt>
              </c:numCache>
            </c:numRef>
          </c:val>
          <c:extLst>
            <c:ext xmlns:c16="http://schemas.microsoft.com/office/drawing/2014/chart" uri="{C3380CC4-5D6E-409C-BE32-E72D297353CC}">
              <c16:uniqueId val="{00000000-B825-4C3E-A361-7F1BC9ED443C}"/>
            </c:ext>
          </c:extLst>
        </c:ser>
        <c:ser>
          <c:idx val="1"/>
          <c:order val="1"/>
          <c:tx>
            <c:strRef>
              <c:f>BaseDeCalcul!$AI$28</c:f>
              <c:strCache>
                <c:ptCount val="1"/>
                <c:pt idx="0">
                  <c:v>NC</c:v>
                </c:pt>
              </c:strCache>
            </c:strRef>
          </c:tx>
          <c:spPr>
            <a:solidFill>
              <a:srgbClr val="B7293C"/>
            </a:solidFill>
            <a:ln>
              <a:noFill/>
            </a:ln>
            <a:effectLst/>
          </c:spPr>
          <c:invertIfNegative val="0"/>
          <c:cat>
            <c:strRef>
              <c:f>BaseDeCalcul!$AG$29:$AG$31</c:f>
              <c:strCache>
                <c:ptCount val="3"/>
                <c:pt idx="0">
                  <c:v>A</c:v>
                </c:pt>
                <c:pt idx="1">
                  <c:v>AA</c:v>
                </c:pt>
                <c:pt idx="2">
                  <c:v>AAA</c:v>
                </c:pt>
              </c:strCache>
            </c:strRef>
          </c:cat>
          <c:val>
            <c:numRef>
              <c:f>BaseDeCalcul!$AI$29:$AI$31</c:f>
              <c:numCache>
                <c:formatCode>0.00%</c:formatCode>
                <c:ptCount val="3"/>
                <c:pt idx="0">
                  <c:v>0.52272727272727271</c:v>
                </c:pt>
                <c:pt idx="1">
                  <c:v>0.53448275862068961</c:v>
                </c:pt>
                <c:pt idx="2">
                  <c:v>0</c:v>
                </c:pt>
              </c:numCache>
            </c:numRef>
          </c:val>
          <c:extLst>
            <c:ext xmlns:c16="http://schemas.microsoft.com/office/drawing/2014/chart" uri="{C3380CC4-5D6E-409C-BE32-E72D297353CC}">
              <c16:uniqueId val="{00000001-B825-4C3E-A361-7F1BC9ED443C}"/>
            </c:ext>
          </c:extLst>
        </c:ser>
        <c:dLbls>
          <c:showLegendKey val="0"/>
          <c:showVal val="0"/>
          <c:showCatName val="0"/>
          <c:showSerName val="0"/>
          <c:showPercent val="0"/>
          <c:showBubbleSize val="0"/>
        </c:dLbls>
        <c:gapWidth val="219"/>
        <c:overlap val="-27"/>
        <c:axId val="-1721129984"/>
        <c:axId val="-1751162240"/>
      </c:barChart>
      <c:catAx>
        <c:axId val="-172112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rgbClr val="0B1B34"/>
                </a:solidFill>
                <a:latin typeface="Verdana" charset="0"/>
                <a:ea typeface="Verdana" charset="0"/>
                <a:cs typeface="Verdana" charset="0"/>
              </a:defRPr>
            </a:pPr>
            <a:endParaRPr lang="fr-FR"/>
          </a:p>
        </c:txPr>
        <c:crossAx val="-1751162240"/>
        <c:crossesAt val="0"/>
        <c:auto val="1"/>
        <c:lblAlgn val="ctr"/>
        <c:lblOffset val="100"/>
        <c:noMultiLvlLbl val="0"/>
      </c:catAx>
      <c:valAx>
        <c:axId val="-175116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charset="0"/>
                <a:ea typeface="Verdana" charset="0"/>
                <a:cs typeface="Verdana" charset="0"/>
              </a:defRPr>
            </a:pPr>
            <a:endParaRPr lang="fr-FR"/>
          </a:p>
        </c:txPr>
        <c:crossAx val="-17211299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B1B34"/>
                </a:solidFill>
                <a:latin typeface="+mn-lt"/>
                <a:ea typeface="+mn-ea"/>
                <a:cs typeface="+mn-cs"/>
              </a:defRPr>
            </a:pPr>
            <a:r>
              <a:rPr lang="fr-FR" sz="1100">
                <a:solidFill>
                  <a:srgbClr val="0B1B34"/>
                </a:solidFill>
                <a:latin typeface="Verdana" charset="0"/>
                <a:ea typeface="Verdana" charset="0"/>
                <a:cs typeface="Verdana" charset="0"/>
              </a:rPr>
              <a:t>Conformité RGAA</a:t>
            </a:r>
            <a:r>
              <a:rPr lang="fr-FR" sz="1100" baseline="0">
                <a:solidFill>
                  <a:srgbClr val="0B1B34"/>
                </a:solidFill>
                <a:latin typeface="Verdana" charset="0"/>
                <a:ea typeface="Verdana" charset="0"/>
                <a:cs typeface="Verdana" charset="0"/>
              </a:rPr>
              <a:t> 4</a:t>
            </a:r>
            <a:endParaRPr lang="fr-FR" sz="1100">
              <a:solidFill>
                <a:srgbClr val="0B1B34"/>
              </a:solidFill>
              <a:latin typeface="Verdana" charset="0"/>
              <a:ea typeface="Verdana" charset="0"/>
              <a:cs typeface="Verdana" charset="0"/>
            </a:endParaRPr>
          </a:p>
        </c:rich>
      </c:tx>
      <c:layout>
        <c:manualLayout>
          <c:xMode val="edge"/>
          <c:yMode val="edge"/>
          <c:x val="0.17555864004666"/>
          <c:y val="4.2456403833946998E-2"/>
        </c:manualLayout>
      </c:layout>
      <c:overlay val="0"/>
      <c:spPr>
        <a:noFill/>
        <a:ln>
          <a:noFill/>
        </a:ln>
        <a:effectLst/>
      </c:spPr>
    </c:title>
    <c:autoTitleDeleted val="0"/>
    <c:plotArea>
      <c:layout/>
      <c:pieChart>
        <c:varyColors val="1"/>
        <c:ser>
          <c:idx val="0"/>
          <c:order val="0"/>
          <c:dPt>
            <c:idx val="0"/>
            <c:bubble3D val="0"/>
            <c:spPr>
              <a:solidFill>
                <a:srgbClr val="108670"/>
              </a:solidFill>
              <a:ln w="19050">
                <a:solidFill>
                  <a:schemeClr val="lt1"/>
                </a:solidFill>
              </a:ln>
              <a:effectLst/>
            </c:spPr>
            <c:extLst>
              <c:ext xmlns:c16="http://schemas.microsoft.com/office/drawing/2014/chart" uri="{C3380CC4-5D6E-409C-BE32-E72D297353CC}">
                <c16:uniqueId val="{00000001-05FB-49A9-8BCA-016BC3B22704}"/>
              </c:ext>
            </c:extLst>
          </c:dPt>
          <c:dPt>
            <c:idx val="1"/>
            <c:bubble3D val="0"/>
            <c:spPr>
              <a:solidFill>
                <a:srgbClr val="B7293C"/>
              </a:solidFill>
              <a:ln w="19050">
                <a:solidFill>
                  <a:schemeClr val="lt1"/>
                </a:solidFill>
              </a:ln>
              <a:effectLst/>
            </c:spPr>
            <c:extLst>
              <c:ext xmlns:c16="http://schemas.microsoft.com/office/drawing/2014/chart" uri="{C3380CC4-5D6E-409C-BE32-E72D297353CC}">
                <c16:uniqueId val="{00000003-05FB-49A9-8BCA-016BC3B22704}"/>
              </c:ext>
            </c:extLst>
          </c:dPt>
          <c:dLbls>
            <c:dLbl>
              <c:idx val="0"/>
              <c:tx>
                <c:rich>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Verdana" charset="0"/>
                        <a:ea typeface="Verdana" charset="0"/>
                        <a:cs typeface="Verdana" charset="0"/>
                      </a:defRPr>
                    </a:pPr>
                    <a:r>
                      <a:rPr lang="en-US" sz="800" b="1">
                        <a:solidFill>
                          <a:schemeClr val="tx1"/>
                        </a:solidFill>
                        <a:latin typeface="Verdana" charset="0"/>
                        <a:ea typeface="Verdana" charset="0"/>
                        <a:cs typeface="Verdana" charset="0"/>
                      </a:rPr>
                      <a:t>C :</a:t>
                    </a:r>
                    <a:r>
                      <a:rPr lang="en-US" sz="800" b="1" baseline="0">
                        <a:solidFill>
                          <a:schemeClr val="tx1"/>
                        </a:solidFill>
                        <a:latin typeface="Verdana" charset="0"/>
                        <a:ea typeface="Verdana" charset="0"/>
                        <a:cs typeface="Verdana" charset="0"/>
                      </a:rPr>
                      <a:t> </a:t>
                    </a:r>
                    <a:fld id="{8228F6D9-FE27-4CF3-BAFD-B5374A7FF023}" type="VALUE">
                      <a:rPr lang="en-US" sz="800" b="1">
                        <a:solidFill>
                          <a:schemeClr val="tx1"/>
                        </a:solidFill>
                        <a:latin typeface="Verdana" charset="0"/>
                        <a:ea typeface="Verdana" charset="0"/>
                        <a:cs typeface="Verdana" charset="0"/>
                      </a:rPr>
                      <a:pPr>
                        <a:defRPr sz="800" b="0" i="0" u="none" strike="noStrike" kern="1200" baseline="0">
                          <a:solidFill>
                            <a:schemeClr val="tx1">
                              <a:lumMod val="75000"/>
                              <a:lumOff val="25000"/>
                            </a:schemeClr>
                          </a:solidFill>
                          <a:latin typeface="Verdana" charset="0"/>
                          <a:ea typeface="Verdana" charset="0"/>
                          <a:cs typeface="Verdana" charset="0"/>
                        </a:defRPr>
                      </a:pPr>
                      <a:t>[VALEUR]</a:t>
                    </a:fld>
                    <a:endParaRPr lang="en-US" sz="800" b="1" baseline="0">
                      <a:solidFill>
                        <a:schemeClr val="tx1"/>
                      </a:solidFill>
                      <a:latin typeface="Verdana" charset="0"/>
                      <a:ea typeface="Verdana" charset="0"/>
                      <a:cs typeface="Verdana" charset="0"/>
                    </a:endParaRPr>
                  </a:p>
                </c:rich>
              </c:tx>
              <c:spPr>
                <a:solidFill>
                  <a:schemeClr val="bg1">
                    <a:alpha val="46000"/>
                  </a:schemeClr>
                </a:solidFill>
                <a:ln>
                  <a:noFill/>
                </a:ln>
                <a:effectLst/>
              </c:sp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layout>
                    <c:manualLayout>
                      <c:w val="0.48642360270604273"/>
                      <c:h val="8.2144315175077337E-2"/>
                    </c:manualLayout>
                  </c15:layout>
                  <c15:dlblFieldTable/>
                  <c15:showDataLabelsRange val="0"/>
                </c:ext>
                <c:ext xmlns:c16="http://schemas.microsoft.com/office/drawing/2014/chart" uri="{C3380CC4-5D6E-409C-BE32-E72D297353CC}">
                  <c16:uniqueId val="{00000001-05FB-49A9-8BCA-016BC3B22704}"/>
                </c:ext>
              </c:extLst>
            </c:dLbl>
            <c:dLbl>
              <c:idx val="1"/>
              <c:tx>
                <c:rich>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Verdana" charset="0"/>
                        <a:ea typeface="Verdana" charset="0"/>
                        <a:cs typeface="Verdana" charset="0"/>
                      </a:defRPr>
                    </a:pPr>
                    <a:r>
                      <a:rPr lang="en-US" sz="800" b="1">
                        <a:solidFill>
                          <a:schemeClr val="tx1"/>
                        </a:solidFill>
                        <a:latin typeface="Verdana" charset="0"/>
                        <a:ea typeface="Verdana" charset="0"/>
                        <a:cs typeface="Verdana" charset="0"/>
                      </a:rPr>
                      <a:t>NC : </a:t>
                    </a:r>
                    <a:fld id="{04D14C06-E177-444F-A31D-7FF2AAB0AFC1}" type="VALUE">
                      <a:rPr lang="en-US" sz="800" b="1">
                        <a:solidFill>
                          <a:schemeClr val="tx1"/>
                        </a:solidFill>
                        <a:latin typeface="Verdana" charset="0"/>
                        <a:ea typeface="Verdana" charset="0"/>
                        <a:cs typeface="Verdana" charset="0"/>
                      </a:rPr>
                      <a:pPr>
                        <a:defRPr sz="800" b="0" i="0" u="none" strike="noStrike" kern="1200" baseline="0">
                          <a:solidFill>
                            <a:schemeClr val="tx1">
                              <a:lumMod val="75000"/>
                              <a:lumOff val="25000"/>
                            </a:schemeClr>
                          </a:solidFill>
                          <a:latin typeface="Verdana" charset="0"/>
                          <a:ea typeface="Verdana" charset="0"/>
                          <a:cs typeface="Verdana" charset="0"/>
                        </a:defRPr>
                      </a:pPr>
                      <a:t>[VALEUR]</a:t>
                    </a:fld>
                    <a:endParaRPr lang="en-US" sz="800" b="1">
                      <a:solidFill>
                        <a:schemeClr val="tx1"/>
                      </a:solidFill>
                      <a:latin typeface="Verdana" charset="0"/>
                      <a:ea typeface="Verdana" charset="0"/>
                      <a:cs typeface="Verdana" charset="0"/>
                    </a:endParaRPr>
                  </a:p>
                </c:rich>
              </c:tx>
              <c:spPr>
                <a:solidFill>
                  <a:schemeClr val="bg1">
                    <a:alpha val="46000"/>
                  </a:schemeClr>
                </a:solidFill>
                <a:ln>
                  <a:noFill/>
                </a:ln>
                <a:effectLst/>
              </c:sp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layout>
                    <c:manualLayout>
                      <c:w val="0.46657790914457281"/>
                      <c:h val="8.1830441711776197E-2"/>
                    </c:manualLayout>
                  </c15:layout>
                  <c15:dlblFieldTable/>
                  <c15:showDataLabelsRange val="0"/>
                </c:ext>
                <c:ext xmlns:c16="http://schemas.microsoft.com/office/drawing/2014/chart" uri="{C3380CC4-5D6E-409C-BE32-E72D297353CC}">
                  <c16:uniqueId val="{00000003-05FB-49A9-8BCA-016BC3B2270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extLst>
          </c:dLbls>
          <c:val>
            <c:numRef>
              <c:f>BaseDeCalcul!$AG$37:$AH$37</c:f>
              <c:numCache>
                <c:formatCode>0.00%</c:formatCode>
                <c:ptCount val="2"/>
                <c:pt idx="0">
                  <c:v>0.46551724137931033</c:v>
                </c:pt>
                <c:pt idx="1">
                  <c:v>0.53448275862068961</c:v>
                </c:pt>
              </c:numCache>
            </c:numRef>
          </c:val>
          <c:extLst>
            <c:ext xmlns:c16="http://schemas.microsoft.com/office/drawing/2014/chart" uri="{C3380CC4-5D6E-409C-BE32-E72D297353CC}">
              <c16:uniqueId val="{00000004-05FB-49A9-8BCA-016BC3B22704}"/>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Résultats par thématiques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1"/>
          <c:order val="1"/>
          <c:tx>
            <c:strRef>
              <c:f>BaseDeCalcul!$AI$57</c:f>
              <c:strCache>
                <c:ptCount val="1"/>
                <c:pt idx="0">
                  <c:v>C</c:v>
                </c:pt>
              </c:strCache>
            </c:strRef>
          </c:tx>
          <c:spPr>
            <a:solidFill>
              <a:srgbClr val="108670"/>
            </a:solidFill>
            <a:ln>
              <a:solidFill>
                <a:srgbClr val="108670"/>
              </a:solidFill>
            </a:ln>
            <a:effectLst/>
          </c:spPr>
          <c:invertIfNegative val="0"/>
          <c:cat>
            <c:strRef>
              <c:f>BaseDeCalcul!$AG$58:$AG$70</c:f>
              <c:strCache>
                <c:ptCount val="13"/>
                <c:pt idx="0">
                  <c:v>Images</c:v>
                </c:pt>
                <c:pt idx="1">
                  <c:v>Cadres</c:v>
                </c:pt>
                <c:pt idx="2">
                  <c:v>Couleurs</c:v>
                </c:pt>
                <c:pt idx="3">
                  <c:v>Multimédia</c:v>
                </c:pt>
                <c:pt idx="4">
                  <c:v>Tableaux</c:v>
                </c:pt>
                <c:pt idx="5">
                  <c:v>Liens</c:v>
                </c:pt>
                <c:pt idx="6">
                  <c:v>Script</c:v>
                </c:pt>
                <c:pt idx="7">
                  <c:v>Éléments obligatoires</c:v>
                </c:pt>
                <c:pt idx="8">
                  <c:v>Structuration</c:v>
                </c:pt>
                <c:pt idx="9">
                  <c:v>Présentation</c:v>
                </c:pt>
                <c:pt idx="10">
                  <c:v>Formulaires</c:v>
                </c:pt>
                <c:pt idx="11">
                  <c:v>Navigation</c:v>
                </c:pt>
                <c:pt idx="12">
                  <c:v>Consultation</c:v>
                </c:pt>
              </c:strCache>
            </c:strRef>
          </c:cat>
          <c:val>
            <c:numRef>
              <c:f>BaseDeCalcul!$AI$58:$AI$70</c:f>
              <c:numCache>
                <c:formatCode>0.00%</c:formatCode>
                <c:ptCount val="13"/>
                <c:pt idx="0">
                  <c:v>0.33333333333333331</c:v>
                </c:pt>
                <c:pt idx="1">
                  <c:v>0</c:v>
                </c:pt>
                <c:pt idx="2">
                  <c:v>0.66666666666666663</c:v>
                </c:pt>
                <c:pt idx="3">
                  <c:v>0</c:v>
                </c:pt>
                <c:pt idx="4">
                  <c:v>1</c:v>
                </c:pt>
                <c:pt idx="5">
                  <c:v>0.5</c:v>
                </c:pt>
                <c:pt idx="6">
                  <c:v>0</c:v>
                </c:pt>
                <c:pt idx="7">
                  <c:v>0.5714285714285714</c:v>
                </c:pt>
                <c:pt idx="8">
                  <c:v>0.33333333333333331</c:v>
                </c:pt>
                <c:pt idx="9">
                  <c:v>0.30769230769230771</c:v>
                </c:pt>
                <c:pt idx="10">
                  <c:v>0.5</c:v>
                </c:pt>
                <c:pt idx="11">
                  <c:v>0.4</c:v>
                </c:pt>
                <c:pt idx="12">
                  <c:v>0.66666666666666663</c:v>
                </c:pt>
              </c:numCache>
            </c:numRef>
          </c:val>
          <c:extLst>
            <c:ext xmlns:c16="http://schemas.microsoft.com/office/drawing/2014/chart" uri="{C3380CC4-5D6E-409C-BE32-E72D297353CC}">
              <c16:uniqueId val="{00000000-C36A-444E-AE0F-E737A0CFC1DA}"/>
            </c:ext>
          </c:extLst>
        </c:ser>
        <c:ser>
          <c:idx val="2"/>
          <c:order val="2"/>
          <c:tx>
            <c:strRef>
              <c:f>BaseDeCalcul!$AJ$57</c:f>
              <c:strCache>
                <c:ptCount val="1"/>
                <c:pt idx="0">
                  <c:v>NC</c:v>
                </c:pt>
              </c:strCache>
            </c:strRef>
          </c:tx>
          <c:spPr>
            <a:solidFill>
              <a:srgbClr val="C00000"/>
            </a:solidFill>
            <a:ln>
              <a:solidFill>
                <a:srgbClr val="C00000"/>
              </a:solidFill>
            </a:ln>
            <a:effectLst/>
          </c:spPr>
          <c:invertIfNegative val="0"/>
          <c:cat>
            <c:strRef>
              <c:f>BaseDeCalcul!$AG$58:$AG$70</c:f>
              <c:strCache>
                <c:ptCount val="13"/>
                <c:pt idx="0">
                  <c:v>Images</c:v>
                </c:pt>
                <c:pt idx="1">
                  <c:v>Cadres</c:v>
                </c:pt>
                <c:pt idx="2">
                  <c:v>Couleurs</c:v>
                </c:pt>
                <c:pt idx="3">
                  <c:v>Multimédia</c:v>
                </c:pt>
                <c:pt idx="4">
                  <c:v>Tableaux</c:v>
                </c:pt>
                <c:pt idx="5">
                  <c:v>Liens</c:v>
                </c:pt>
                <c:pt idx="6">
                  <c:v>Script</c:v>
                </c:pt>
                <c:pt idx="7">
                  <c:v>Éléments obligatoires</c:v>
                </c:pt>
                <c:pt idx="8">
                  <c:v>Structuration</c:v>
                </c:pt>
                <c:pt idx="9">
                  <c:v>Présentation</c:v>
                </c:pt>
                <c:pt idx="10">
                  <c:v>Formulaires</c:v>
                </c:pt>
                <c:pt idx="11">
                  <c:v>Navigation</c:v>
                </c:pt>
                <c:pt idx="12">
                  <c:v>Consultation</c:v>
                </c:pt>
              </c:strCache>
            </c:strRef>
          </c:cat>
          <c:val>
            <c:numRef>
              <c:f>BaseDeCalcul!$AJ$58:$AJ$70</c:f>
              <c:numCache>
                <c:formatCode>0.00%</c:formatCode>
                <c:ptCount val="13"/>
                <c:pt idx="0">
                  <c:v>0.66666666666666663</c:v>
                </c:pt>
                <c:pt idx="1">
                  <c:v>0</c:v>
                </c:pt>
                <c:pt idx="2">
                  <c:v>0.33333333333333331</c:v>
                </c:pt>
                <c:pt idx="3">
                  <c:v>0</c:v>
                </c:pt>
                <c:pt idx="4">
                  <c:v>0</c:v>
                </c:pt>
                <c:pt idx="5">
                  <c:v>0.5</c:v>
                </c:pt>
                <c:pt idx="6">
                  <c:v>1</c:v>
                </c:pt>
                <c:pt idx="7">
                  <c:v>0.42857142857142855</c:v>
                </c:pt>
                <c:pt idx="8">
                  <c:v>0.66666666666666663</c:v>
                </c:pt>
                <c:pt idx="9">
                  <c:v>0.69230769230769229</c:v>
                </c:pt>
                <c:pt idx="10">
                  <c:v>0.5</c:v>
                </c:pt>
                <c:pt idx="11">
                  <c:v>0.6</c:v>
                </c:pt>
                <c:pt idx="12">
                  <c:v>0.33333333333333331</c:v>
                </c:pt>
              </c:numCache>
            </c:numRef>
          </c:val>
          <c:extLst>
            <c:ext xmlns:c16="http://schemas.microsoft.com/office/drawing/2014/chart" uri="{C3380CC4-5D6E-409C-BE32-E72D297353CC}">
              <c16:uniqueId val="{00000001-C36A-444E-AE0F-E737A0CFC1DA}"/>
            </c:ext>
          </c:extLst>
        </c:ser>
        <c:dLbls>
          <c:showLegendKey val="0"/>
          <c:showVal val="0"/>
          <c:showCatName val="0"/>
          <c:showSerName val="0"/>
          <c:showPercent val="0"/>
          <c:showBubbleSize val="0"/>
        </c:dLbls>
        <c:gapWidth val="150"/>
        <c:overlap val="100"/>
        <c:axId val="628188200"/>
        <c:axId val="628188856"/>
        <c:extLst>
          <c:ext xmlns:c15="http://schemas.microsoft.com/office/drawing/2012/chart" uri="{02D57815-91ED-43cb-92C2-25804820EDAC}">
            <c15:filteredBarSeries>
              <c15:ser>
                <c:idx val="0"/>
                <c:order val="0"/>
                <c:tx>
                  <c:strRef>
                    <c:extLst>
                      <c:ext uri="{02D57815-91ED-43cb-92C2-25804820EDAC}">
                        <c15:formulaRef>
                          <c15:sqref>BaseDeCalcul!$AH$57</c15:sqref>
                        </c15:formulaRef>
                      </c:ext>
                    </c:extLst>
                    <c:strCache>
                      <c:ptCount val="1"/>
                    </c:strCache>
                  </c:strRef>
                </c:tx>
                <c:spPr>
                  <a:solidFill>
                    <a:schemeClr val="accent1"/>
                  </a:solidFill>
                  <a:ln>
                    <a:noFill/>
                  </a:ln>
                  <a:effectLst/>
                </c:spPr>
                <c:invertIfNegative val="0"/>
                <c:cat>
                  <c:strRef>
                    <c:extLst>
                      <c:ext uri="{02D57815-91ED-43cb-92C2-25804820EDAC}">
                        <c15:formulaRef>
                          <c15:sqref>BaseDeCalcul!$AG$58:$AG$70</c15:sqref>
                        </c15:formulaRef>
                      </c:ext>
                    </c:extLst>
                    <c:strCache>
                      <c:ptCount val="13"/>
                      <c:pt idx="0">
                        <c:v>Images</c:v>
                      </c:pt>
                      <c:pt idx="1">
                        <c:v>Cadres</c:v>
                      </c:pt>
                      <c:pt idx="2">
                        <c:v>Couleurs</c:v>
                      </c:pt>
                      <c:pt idx="3">
                        <c:v>Multimédia</c:v>
                      </c:pt>
                      <c:pt idx="4">
                        <c:v>Tableaux</c:v>
                      </c:pt>
                      <c:pt idx="5">
                        <c:v>Liens</c:v>
                      </c:pt>
                      <c:pt idx="6">
                        <c:v>Script</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BaseDeCalcul!$AH$58:$AH$70</c15:sqref>
                        </c15:formulaRef>
                      </c:ext>
                    </c:extLst>
                    <c:numCache>
                      <c:formatCode>General</c:formatCode>
                      <c:ptCount val="13"/>
                    </c:numCache>
                  </c:numRef>
                </c:val>
                <c:extLst>
                  <c:ext xmlns:c16="http://schemas.microsoft.com/office/drawing/2014/chart" uri="{C3380CC4-5D6E-409C-BE32-E72D297353CC}">
                    <c16:uniqueId val="{00000002-C36A-444E-AE0F-E737A0CFC1DA}"/>
                  </c:ext>
                </c:extLst>
              </c15:ser>
            </c15:filteredBarSeries>
          </c:ext>
        </c:extLst>
      </c:barChart>
      <c:catAx>
        <c:axId val="628188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28188856"/>
        <c:crosses val="autoZero"/>
        <c:auto val="1"/>
        <c:lblAlgn val="ctr"/>
        <c:lblOffset val="100"/>
        <c:noMultiLvlLbl val="0"/>
      </c:catAx>
      <c:valAx>
        <c:axId val="6281888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28188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charset="0"/>
                <a:ea typeface="Verdana" charset="0"/>
                <a:cs typeface="Verdana" charset="0"/>
              </a:defRPr>
            </a:pPr>
            <a:r>
              <a:rPr lang="fr-FR" sz="1100">
                <a:solidFill>
                  <a:srgbClr val="0B1B34"/>
                </a:solidFill>
                <a:latin typeface="Verdana" charset="0"/>
                <a:ea typeface="Verdana" charset="0"/>
                <a:cs typeface="Verdana" charset="0"/>
              </a:rPr>
              <a:t>Conformité pour chaque niveau</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charset="0"/>
              <a:ea typeface="Verdana" charset="0"/>
              <a:cs typeface="Verdana" charset="0"/>
            </a:defRPr>
          </a:pPr>
          <a:endParaRPr lang="fr-FR"/>
        </a:p>
      </c:txPr>
    </c:title>
    <c:autoTitleDeleted val="0"/>
    <c:plotArea>
      <c:layout/>
      <c:barChart>
        <c:barDir val="col"/>
        <c:grouping val="clustered"/>
        <c:varyColors val="0"/>
        <c:ser>
          <c:idx val="0"/>
          <c:order val="0"/>
          <c:tx>
            <c:strRef>
              <c:f>BaseDeCalcul!$AH$21</c:f>
              <c:strCache>
                <c:ptCount val="1"/>
                <c:pt idx="0">
                  <c:v>C</c:v>
                </c:pt>
              </c:strCache>
            </c:strRef>
          </c:tx>
          <c:spPr>
            <a:solidFill>
              <a:srgbClr val="108670"/>
            </a:solidFill>
            <a:ln>
              <a:noFill/>
            </a:ln>
            <a:effectLst/>
          </c:spPr>
          <c:invertIfNegative val="0"/>
          <c:cat>
            <c:strRef>
              <c:f>BaseDeCalcul!$AG$22:$AG$24</c:f>
              <c:strCache>
                <c:ptCount val="3"/>
                <c:pt idx="0">
                  <c:v>A</c:v>
                </c:pt>
                <c:pt idx="1">
                  <c:v>AA</c:v>
                </c:pt>
                <c:pt idx="2">
                  <c:v>AAA</c:v>
                </c:pt>
              </c:strCache>
            </c:strRef>
          </c:cat>
          <c:val>
            <c:numRef>
              <c:f>BaseDeCalcul!$AH$22:$AH$24</c:f>
              <c:numCache>
                <c:formatCode>0.00%</c:formatCode>
                <c:ptCount val="3"/>
                <c:pt idx="0">
                  <c:v>0.47727272727272729</c:v>
                </c:pt>
                <c:pt idx="1">
                  <c:v>0.42857142857142855</c:v>
                </c:pt>
                <c:pt idx="2">
                  <c:v>0</c:v>
                </c:pt>
              </c:numCache>
            </c:numRef>
          </c:val>
          <c:extLst>
            <c:ext xmlns:c16="http://schemas.microsoft.com/office/drawing/2014/chart" uri="{C3380CC4-5D6E-409C-BE32-E72D297353CC}">
              <c16:uniqueId val="{00000000-554F-4CD9-8BFF-DF7FB43B15FD}"/>
            </c:ext>
          </c:extLst>
        </c:ser>
        <c:ser>
          <c:idx val="1"/>
          <c:order val="1"/>
          <c:tx>
            <c:strRef>
              <c:f>BaseDeCalcul!$AI$21</c:f>
              <c:strCache>
                <c:ptCount val="1"/>
                <c:pt idx="0">
                  <c:v>NC</c:v>
                </c:pt>
              </c:strCache>
            </c:strRef>
          </c:tx>
          <c:spPr>
            <a:solidFill>
              <a:srgbClr val="B7293C"/>
            </a:solidFill>
            <a:ln>
              <a:noFill/>
            </a:ln>
            <a:effectLst/>
          </c:spPr>
          <c:invertIfNegative val="0"/>
          <c:cat>
            <c:strRef>
              <c:f>BaseDeCalcul!$AG$22:$AG$24</c:f>
              <c:strCache>
                <c:ptCount val="3"/>
                <c:pt idx="0">
                  <c:v>A</c:v>
                </c:pt>
                <c:pt idx="1">
                  <c:v>AA</c:v>
                </c:pt>
                <c:pt idx="2">
                  <c:v>AAA</c:v>
                </c:pt>
              </c:strCache>
            </c:strRef>
          </c:cat>
          <c:val>
            <c:numRef>
              <c:f>BaseDeCalcul!$AI$22:$AI$24</c:f>
              <c:numCache>
                <c:formatCode>0.00%</c:formatCode>
                <c:ptCount val="3"/>
                <c:pt idx="0">
                  <c:v>0.52272727272727271</c:v>
                </c:pt>
                <c:pt idx="1">
                  <c:v>0.5714285714285714</c:v>
                </c:pt>
                <c:pt idx="2">
                  <c:v>0</c:v>
                </c:pt>
              </c:numCache>
            </c:numRef>
          </c:val>
          <c:extLst>
            <c:ext xmlns:c16="http://schemas.microsoft.com/office/drawing/2014/chart" uri="{C3380CC4-5D6E-409C-BE32-E72D297353CC}">
              <c16:uniqueId val="{00000001-554F-4CD9-8BFF-DF7FB43B15FD}"/>
            </c:ext>
          </c:extLst>
        </c:ser>
        <c:dLbls>
          <c:showLegendKey val="0"/>
          <c:showVal val="0"/>
          <c:showCatName val="0"/>
          <c:showSerName val="0"/>
          <c:showPercent val="0"/>
          <c:showBubbleSize val="0"/>
        </c:dLbls>
        <c:gapWidth val="219"/>
        <c:overlap val="-27"/>
        <c:axId val="-1688318032"/>
        <c:axId val="-1688315712"/>
      </c:barChart>
      <c:catAx>
        <c:axId val="-168831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0"/>
          <a:lstStyle/>
          <a:p>
            <a:pPr>
              <a:defRPr sz="900" b="1" i="0" u="none" strike="noStrike" kern="1200" baseline="0">
                <a:solidFill>
                  <a:srgbClr val="0B1B34"/>
                </a:solidFill>
                <a:latin typeface="Verdana" charset="0"/>
                <a:ea typeface="Verdana" charset="0"/>
                <a:cs typeface="Verdana" charset="0"/>
              </a:defRPr>
            </a:pPr>
            <a:endParaRPr lang="fr-FR"/>
          </a:p>
        </c:txPr>
        <c:crossAx val="-1688315712"/>
        <c:crossesAt val="0"/>
        <c:auto val="1"/>
        <c:lblAlgn val="ctr"/>
        <c:lblOffset val="100"/>
        <c:noMultiLvlLbl val="0"/>
      </c:catAx>
      <c:valAx>
        <c:axId val="-16883157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charset="0"/>
                <a:ea typeface="Verdana" charset="0"/>
                <a:cs typeface="Verdana" charset="0"/>
              </a:defRPr>
            </a:pPr>
            <a:endParaRPr lang="fr-FR"/>
          </a:p>
        </c:txPr>
        <c:crossAx val="-1688318032"/>
        <c:crosses val="autoZero"/>
        <c:crossBetween val="between"/>
        <c:majorUnit val="0.1"/>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B1B34"/>
                </a:solidFill>
                <a:latin typeface="Verdana" charset="0"/>
                <a:ea typeface="Verdana" charset="0"/>
                <a:cs typeface="Verdana" charset="0"/>
              </a:defRPr>
            </a:pPr>
            <a:r>
              <a:rPr lang="fr-FR" sz="1100">
                <a:solidFill>
                  <a:srgbClr val="0B1B34"/>
                </a:solidFill>
                <a:latin typeface="Verdana" charset="0"/>
                <a:ea typeface="Verdana" charset="0"/>
                <a:cs typeface="Verdana" charset="0"/>
              </a:rPr>
              <a:t>Moyenne par page</a:t>
            </a:r>
          </a:p>
        </c:rich>
      </c:tx>
      <c:layout>
        <c:manualLayout>
          <c:xMode val="edge"/>
          <c:yMode val="edge"/>
          <c:x val="0.15962256246097001"/>
          <c:y val="4.4233801764649999E-2"/>
        </c:manualLayout>
      </c:layout>
      <c:overlay val="0"/>
      <c:spPr>
        <a:noFill/>
        <a:ln>
          <a:noFill/>
        </a:ln>
        <a:effectLst/>
      </c:spPr>
    </c:title>
    <c:autoTitleDeleted val="0"/>
    <c:plotArea>
      <c:layout/>
      <c:pieChart>
        <c:varyColors val="1"/>
        <c:ser>
          <c:idx val="0"/>
          <c:order val="0"/>
          <c:dPt>
            <c:idx val="0"/>
            <c:bubble3D val="0"/>
            <c:spPr>
              <a:solidFill>
                <a:srgbClr val="108670"/>
              </a:solidFill>
              <a:ln w="19050">
                <a:solidFill>
                  <a:schemeClr val="lt1"/>
                </a:solidFill>
              </a:ln>
              <a:effectLst/>
            </c:spPr>
            <c:extLst>
              <c:ext xmlns:c16="http://schemas.microsoft.com/office/drawing/2014/chart" uri="{C3380CC4-5D6E-409C-BE32-E72D297353CC}">
                <c16:uniqueId val="{00000001-B585-44C6-B4CF-51DAF51093B7}"/>
              </c:ext>
            </c:extLst>
          </c:dPt>
          <c:dPt>
            <c:idx val="1"/>
            <c:bubble3D val="0"/>
            <c:spPr>
              <a:solidFill>
                <a:srgbClr val="B7293C"/>
              </a:solidFill>
              <a:ln w="19050">
                <a:solidFill>
                  <a:schemeClr val="lt1"/>
                </a:solidFill>
              </a:ln>
              <a:effectLst/>
            </c:spPr>
            <c:extLst>
              <c:ext xmlns:c16="http://schemas.microsoft.com/office/drawing/2014/chart" uri="{C3380CC4-5D6E-409C-BE32-E72D297353CC}">
                <c16:uniqueId val="{00000003-B585-44C6-B4CF-51DAF51093B7}"/>
              </c:ext>
            </c:extLst>
          </c:dPt>
          <c:dLbls>
            <c:dLbl>
              <c:idx val="0"/>
              <c:tx>
                <c:rich>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Verdana" charset="0"/>
                        <a:ea typeface="Verdana" charset="0"/>
                        <a:cs typeface="Verdana" charset="0"/>
                      </a:defRPr>
                    </a:pPr>
                    <a:r>
                      <a:rPr lang="en-US" sz="800" b="1">
                        <a:solidFill>
                          <a:schemeClr val="bg1"/>
                        </a:solidFill>
                        <a:latin typeface="Verdana" charset="0"/>
                        <a:ea typeface="Verdana" charset="0"/>
                        <a:cs typeface="Verdana" charset="0"/>
                      </a:rPr>
                      <a:t>C</a:t>
                    </a:r>
                  </a:p>
                  <a:p>
                    <a:pPr>
                      <a:defRPr sz="800" b="0" i="0" u="none" strike="noStrike" kern="1200" baseline="0">
                        <a:solidFill>
                          <a:schemeClr val="tx1">
                            <a:lumMod val="75000"/>
                            <a:lumOff val="25000"/>
                          </a:schemeClr>
                        </a:solidFill>
                        <a:latin typeface="Verdana" charset="0"/>
                        <a:ea typeface="Verdana" charset="0"/>
                        <a:cs typeface="Verdana" charset="0"/>
                      </a:defRPr>
                    </a:pPr>
                    <a:fld id="{30D1D7A6-6274-4158-9248-F7A9826391C5}" type="VALUE">
                      <a:rPr lang="en-US" sz="800" b="1">
                        <a:solidFill>
                          <a:schemeClr val="bg1"/>
                        </a:solidFill>
                        <a:latin typeface="Verdana" charset="0"/>
                        <a:ea typeface="Verdana" charset="0"/>
                        <a:cs typeface="Verdana" charset="0"/>
                      </a:rPr>
                      <a:pPr>
                        <a:defRPr sz="800" b="0" i="0" u="none" strike="noStrike" kern="1200" baseline="0">
                          <a:solidFill>
                            <a:schemeClr val="tx1">
                              <a:lumMod val="75000"/>
                              <a:lumOff val="25000"/>
                            </a:schemeClr>
                          </a:solidFill>
                          <a:latin typeface="Verdana" charset="0"/>
                          <a:ea typeface="Verdana" charset="0"/>
                          <a:cs typeface="Verdana" charset="0"/>
                        </a:defRPr>
                      </a:pPr>
                      <a:t>[VALEUR]</a:t>
                    </a:fld>
                    <a:endParaRPr lang="fr-F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0"/>
                </c:ext>
                <c:ext xmlns:c16="http://schemas.microsoft.com/office/drawing/2014/chart" uri="{C3380CC4-5D6E-409C-BE32-E72D297353CC}">
                  <c16:uniqueId val="{00000001-B585-44C6-B4CF-51DAF51093B7}"/>
                </c:ext>
              </c:extLst>
            </c:dLbl>
            <c:dLbl>
              <c:idx val="1"/>
              <c:layout>
                <c:manualLayout>
                  <c:x val="0.193601588943388"/>
                  <c:y val="-0.15501402845873766"/>
                </c:manualLayout>
              </c:layout>
              <c:tx>
                <c:rich>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Verdana" charset="0"/>
                        <a:ea typeface="Verdana" charset="0"/>
                        <a:cs typeface="Verdana" charset="0"/>
                      </a:defRPr>
                    </a:pPr>
                    <a:r>
                      <a:rPr lang="en-US" sz="800" b="1">
                        <a:solidFill>
                          <a:schemeClr val="bg1"/>
                        </a:solidFill>
                        <a:latin typeface="Verdana" charset="0"/>
                        <a:ea typeface="Verdana" charset="0"/>
                        <a:cs typeface="Verdana" charset="0"/>
                      </a:rPr>
                      <a:t>NC</a:t>
                    </a:r>
                  </a:p>
                  <a:p>
                    <a:pPr>
                      <a:defRPr sz="800" b="0" i="0" u="none" strike="noStrike" kern="1200" baseline="0">
                        <a:solidFill>
                          <a:schemeClr val="tx1">
                            <a:lumMod val="75000"/>
                            <a:lumOff val="25000"/>
                          </a:schemeClr>
                        </a:solidFill>
                        <a:latin typeface="Verdana" charset="0"/>
                        <a:ea typeface="Verdana" charset="0"/>
                        <a:cs typeface="Verdana" charset="0"/>
                      </a:defRPr>
                    </a:pPr>
                    <a:fld id="{616AC2D5-2343-476F-909D-27BE5B0ED1FB}" type="VALUE">
                      <a:rPr lang="en-US" sz="800" b="1">
                        <a:solidFill>
                          <a:schemeClr val="bg1"/>
                        </a:solidFill>
                        <a:latin typeface="Verdana" charset="0"/>
                        <a:ea typeface="Verdana" charset="0"/>
                        <a:cs typeface="Verdana" charset="0"/>
                      </a:rPr>
                      <a:pPr>
                        <a:defRPr sz="800" b="0" i="0" u="none" strike="noStrike" kern="1200" baseline="0">
                          <a:solidFill>
                            <a:schemeClr val="tx1">
                              <a:lumMod val="75000"/>
                              <a:lumOff val="25000"/>
                            </a:schemeClr>
                          </a:solidFill>
                          <a:latin typeface="Verdana" charset="0"/>
                          <a:ea typeface="Verdana" charset="0"/>
                          <a:cs typeface="Verdana" charset="0"/>
                        </a:defRPr>
                      </a:pPr>
                      <a:t>[VALEUR]</a:t>
                    </a:fld>
                    <a:endParaRPr lang="fr-FR"/>
                  </a:p>
                </c:rich>
              </c:tx>
              <c:spPr>
                <a:noFill/>
                <a:ln>
                  <a:noFill/>
                </a:ln>
                <a:effectLst/>
              </c:sp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layout>
                    <c:manualLayout>
                      <c:w val="0.322441033732486"/>
                      <c:h val="0.180036146192049"/>
                    </c:manualLayout>
                  </c15:layout>
                  <c15:dlblFieldTable/>
                  <c15:showDataLabelsRange val="0"/>
                </c:ext>
                <c:ext xmlns:c16="http://schemas.microsoft.com/office/drawing/2014/chart" uri="{C3380CC4-5D6E-409C-BE32-E72D297353CC}">
                  <c16:uniqueId val="{00000003-B585-44C6-B4CF-51DAF51093B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BaseDeCalcul!$AG$34:$AH$34</c:f>
              <c:numCache>
                <c:formatCode>0.00%</c:formatCode>
                <c:ptCount val="2"/>
                <c:pt idx="0">
                  <c:v>0.65765007545270393</c:v>
                </c:pt>
                <c:pt idx="1">
                  <c:v>0.34234992454729607</c:v>
                </c:pt>
              </c:numCache>
            </c:numRef>
          </c:val>
          <c:extLst>
            <c:ext xmlns:c16="http://schemas.microsoft.com/office/drawing/2014/chart" uri="{C3380CC4-5D6E-409C-BE32-E72D297353CC}">
              <c16:uniqueId val="{00000004-B585-44C6-B4CF-51DAF51093B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152400</xdr:rowOff>
    </xdr:from>
    <xdr:to>
      <xdr:col>4</xdr:col>
      <xdr:colOff>48986</xdr:colOff>
      <xdr:row>2</xdr:row>
      <xdr:rowOff>21771</xdr:rowOff>
    </xdr:to>
    <xdr:sp macro="" textlink="">
      <xdr:nvSpPr>
        <xdr:cNvPr id="2" name="Rectangle 1">
          <a:extLst>
            <a:ext uri="{FF2B5EF4-FFF2-40B4-BE49-F238E27FC236}">
              <a16:creationId xmlns:a16="http://schemas.microsoft.com/office/drawing/2014/main" id="{C5FC7B96-C122-4951-87BD-B8110834C5EE}"/>
            </a:ext>
          </a:extLst>
        </xdr:cNvPr>
        <xdr:cNvSpPr/>
      </xdr:nvSpPr>
      <xdr:spPr>
        <a:xfrm>
          <a:off x="157843" y="152400"/>
          <a:ext cx="2438400" cy="217714"/>
        </a:xfrm>
        <a:prstGeom prst="rect">
          <a:avLst/>
        </a:prstGeom>
        <a:solidFill>
          <a:srgbClr val="3148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0</xdr:colOff>
      <xdr:row>0</xdr:row>
      <xdr:rowOff>152400</xdr:rowOff>
    </xdr:from>
    <xdr:to>
      <xdr:col>4</xdr:col>
      <xdr:colOff>48986</xdr:colOff>
      <xdr:row>2</xdr:row>
      <xdr:rowOff>21771</xdr:rowOff>
    </xdr:to>
    <xdr:sp macro="" textlink="">
      <xdr:nvSpPr>
        <xdr:cNvPr id="3" name="Rectangle 2">
          <a:extLst>
            <a:ext uri="{FF2B5EF4-FFF2-40B4-BE49-F238E27FC236}">
              <a16:creationId xmlns:a16="http://schemas.microsoft.com/office/drawing/2014/main" id="{1E2BC46A-406B-4F7B-A67B-92CD3E1D965D}"/>
            </a:ext>
          </a:extLst>
        </xdr:cNvPr>
        <xdr:cNvSpPr/>
      </xdr:nvSpPr>
      <xdr:spPr>
        <a:xfrm>
          <a:off x="142875" y="152400"/>
          <a:ext cx="2306411" cy="212271"/>
        </a:xfrm>
        <a:prstGeom prst="rect">
          <a:avLst/>
        </a:prstGeom>
        <a:solidFill>
          <a:srgbClr val="3148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7</xdr:row>
      <xdr:rowOff>237240</xdr:rowOff>
    </xdr:from>
    <xdr:to>
      <xdr:col>4</xdr:col>
      <xdr:colOff>10080</xdr:colOff>
      <xdr:row>8</xdr:row>
      <xdr:rowOff>7834</xdr:rowOff>
    </xdr:to>
    <xdr:graphicFrame macro="">
      <xdr:nvGraphicFramePr>
        <xdr:cNvPr id="2" name="Graphique 1">
          <a:extLst>
            <a:ext uri="{FF2B5EF4-FFF2-40B4-BE49-F238E27FC236}">
              <a16:creationId xmlns:a16="http://schemas.microsoft.com/office/drawing/2014/main" id="{EB799AD8-291F-4C5E-804C-1601F6E221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13608</xdr:colOff>
      <xdr:row>5</xdr:row>
      <xdr:rowOff>24491</xdr:rowOff>
    </xdr:from>
    <xdr:to>
      <xdr:col>2</xdr:col>
      <xdr:colOff>767443</xdr:colOff>
      <xdr:row>17</xdr:row>
      <xdr:rowOff>0</xdr:rowOff>
    </xdr:to>
    <xdr:graphicFrame macro="">
      <xdr:nvGraphicFramePr>
        <xdr:cNvPr id="3" name="Graphique 2">
          <a:extLst>
            <a:ext uri="{FF2B5EF4-FFF2-40B4-BE49-F238E27FC236}">
              <a16:creationId xmlns:a16="http://schemas.microsoft.com/office/drawing/2014/main" id="{B7EF7F2D-C97E-4A1F-9716-8BB8736E5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0.23329</cdr:x>
      <cdr:y>0</cdr:y>
    </cdr:from>
    <cdr:to>
      <cdr:x>0.23329</cdr:x>
      <cdr:y>0</cdr:y>
    </cdr:to>
    <cdr:grpSp>
      <cdr:nvGrpSpPr>
        <cdr:cNvPr id="6" name="Groupe 5">
          <a:extLst xmlns:a="http://schemas.openxmlformats.org/drawingml/2006/main">
            <a:ext uri="{FF2B5EF4-FFF2-40B4-BE49-F238E27FC236}">
              <a16:creationId xmlns:a16="http://schemas.microsoft.com/office/drawing/2014/main" id="{5525A630-44C0-457C-ACB3-CD9774A2031C}"/>
            </a:ext>
          </a:extLst>
        </cdr:cNvPr>
        <cdr:cNvGrpSpPr/>
      </cdr:nvGrpSpPr>
      <cdr:grpSpPr>
        <a:xfrm xmlns:a="http://schemas.openxmlformats.org/drawingml/2006/main">
          <a:off x="631390" y="0"/>
          <a:ext cx="0" cy="0"/>
          <a:chOff x="631390" y="0"/>
          <a:chExt cx="0" cy="0"/>
        </a:xfrm>
      </cdr:grpSpPr>
    </cdr:grpSp>
  </cdr:relSizeAnchor>
  <cdr:relSizeAnchor xmlns:cdr="http://schemas.openxmlformats.org/drawingml/2006/chartDrawing">
    <cdr:from>
      <cdr:x>0.3075</cdr:x>
      <cdr:y>0.73116</cdr:y>
    </cdr:from>
    <cdr:to>
      <cdr:x>0.94361</cdr:x>
      <cdr:y>0.86787</cdr:y>
    </cdr:to>
    <cdr:grpSp>
      <cdr:nvGrpSpPr>
        <cdr:cNvPr id="19" name="Groupe 18">
          <a:extLst xmlns:a="http://schemas.openxmlformats.org/drawingml/2006/main">
            <a:ext uri="{FF2B5EF4-FFF2-40B4-BE49-F238E27FC236}">
              <a16:creationId xmlns:a16="http://schemas.microsoft.com/office/drawing/2014/main" id="{58166D26-D970-4D3C-8D6A-10BD62607A90}"/>
            </a:ext>
          </a:extLst>
        </cdr:cNvPr>
        <cdr:cNvGrpSpPr/>
      </cdr:nvGrpSpPr>
      <cdr:grpSpPr>
        <a:xfrm xmlns:a="http://schemas.openxmlformats.org/drawingml/2006/main">
          <a:off x="832236" y="1674418"/>
          <a:ext cx="1721607" cy="313077"/>
          <a:chOff x="779444" y="1705247"/>
          <a:chExt cx="1500929" cy="342275"/>
        </a:xfrm>
      </cdr:grpSpPr>
      <cdr:sp macro="" textlink="">
        <cdr:nvSpPr>
          <cdr:cNvPr id="3" name="ZoneTexte 2">
            <a:extLst xmlns:a="http://schemas.openxmlformats.org/drawingml/2006/main">
              <a:ext uri="{FF2B5EF4-FFF2-40B4-BE49-F238E27FC236}">
                <a16:creationId xmlns:a16="http://schemas.microsoft.com/office/drawing/2014/main" id="{93BAC13C-C97D-4B72-8F02-E4459D918D74}"/>
              </a:ext>
            </a:extLst>
          </cdr:cNvPr>
          <cdr:cNvSpPr txBox="1"/>
        </cdr:nvSpPr>
        <cdr:spPr>
          <a:xfrm xmlns:a="http://schemas.openxmlformats.org/drawingml/2006/main">
            <a:off x="779444" y="1705247"/>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C</a:t>
            </a:r>
          </a:p>
        </cdr:txBody>
      </cdr:sp>
      <cdr:sp macro="" textlink="">
        <cdr:nvSpPr>
          <cdr:cNvPr id="13" name="ZoneTexte 12">
            <a:extLst xmlns:a="http://schemas.openxmlformats.org/drawingml/2006/main">
              <a:ext uri="{FF2B5EF4-FFF2-40B4-BE49-F238E27FC236}">
                <a16:creationId xmlns:a16="http://schemas.microsoft.com/office/drawing/2014/main" id="{57AA50F6-41A0-4154-BE12-0F36757B9FC2}"/>
              </a:ext>
            </a:extLst>
          </cdr:cNvPr>
          <cdr:cNvSpPr txBox="1"/>
        </cdr:nvSpPr>
        <cdr:spPr>
          <a:xfrm xmlns:a="http://schemas.openxmlformats.org/drawingml/2006/main">
            <a:off x="1206060" y="1838099"/>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C</a:t>
            </a:r>
          </a:p>
        </cdr:txBody>
      </cdr:sp>
      <cdr:sp macro="" textlink="">
        <cdr:nvSpPr>
          <cdr:cNvPr id="16" name="ZoneTexte 15">
            <a:extLst xmlns:a="http://schemas.openxmlformats.org/drawingml/2006/main">
              <a:ext uri="{FF2B5EF4-FFF2-40B4-BE49-F238E27FC236}">
                <a16:creationId xmlns:a16="http://schemas.microsoft.com/office/drawing/2014/main" id="{9CEDE7FB-5C81-4CC8-B14B-B79DA5B07CBA}"/>
              </a:ext>
            </a:extLst>
          </cdr:cNvPr>
          <cdr:cNvSpPr txBox="1"/>
        </cdr:nvSpPr>
        <cdr:spPr>
          <a:xfrm xmlns:a="http://schemas.openxmlformats.org/drawingml/2006/main">
            <a:off x="1653909" y="1844818"/>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NC</a:t>
            </a:r>
          </a:p>
        </cdr:txBody>
      </cdr:sp>
      <cdr:sp macro="" textlink="">
        <cdr:nvSpPr>
          <cdr:cNvPr id="17" name="ZoneTexte 16">
            <a:extLst xmlns:a="http://schemas.openxmlformats.org/drawingml/2006/main">
              <a:ext uri="{FF2B5EF4-FFF2-40B4-BE49-F238E27FC236}">
                <a16:creationId xmlns:a16="http://schemas.microsoft.com/office/drawing/2014/main" id="{BD5A23EF-28FC-4568-BECD-5C284CF60941}"/>
              </a:ext>
            </a:extLst>
          </cdr:cNvPr>
          <cdr:cNvSpPr txBox="1"/>
        </cdr:nvSpPr>
        <cdr:spPr>
          <a:xfrm xmlns:a="http://schemas.openxmlformats.org/drawingml/2006/main">
            <a:off x="1975751" y="1705247"/>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C</a:t>
            </a:r>
          </a:p>
        </cdr:txBody>
      </cdr:sp>
      <cdr:sp macro="" textlink="">
        <cdr:nvSpPr>
          <cdr:cNvPr id="18" name="ZoneTexte 17">
            <a:extLst xmlns:a="http://schemas.openxmlformats.org/drawingml/2006/main">
              <a:ext uri="{FF2B5EF4-FFF2-40B4-BE49-F238E27FC236}">
                <a16:creationId xmlns:a16="http://schemas.microsoft.com/office/drawing/2014/main" id="{0E508366-3591-4534-987A-25AA738565C2}"/>
              </a:ext>
            </a:extLst>
          </cdr:cNvPr>
          <cdr:cNvSpPr txBox="1"/>
        </cdr:nvSpPr>
        <cdr:spPr>
          <a:xfrm xmlns:a="http://schemas.openxmlformats.org/drawingml/2006/main">
            <a:off x="2114086" y="1705247"/>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NC</a:t>
            </a:r>
          </a:p>
        </cdr:txBody>
      </cdr:sp>
    </cdr:grpSp>
  </cdr:relSizeAnchor>
</c:userShapes>
</file>

<file path=xl/drawings/drawing4.xml><?xml version="1.0" encoding="utf-8"?>
<xdr:wsDr xmlns:xdr="http://schemas.openxmlformats.org/drawingml/2006/spreadsheetDrawing" xmlns:a="http://schemas.openxmlformats.org/drawingml/2006/main">
  <xdr:twoCellAnchor editAs="oneCell">
    <xdr:from>
      <xdr:col>6</xdr:col>
      <xdr:colOff>151560</xdr:colOff>
      <xdr:row>7</xdr:row>
      <xdr:rowOff>237240</xdr:rowOff>
    </xdr:from>
    <xdr:to>
      <xdr:col>6</xdr:col>
      <xdr:colOff>161640</xdr:colOff>
      <xdr:row>8</xdr:row>
      <xdr:rowOff>7834</xdr:rowOff>
    </xdr:to>
    <xdr:graphicFrame macro="">
      <xdr:nvGraphicFramePr>
        <xdr:cNvPr id="2" name="Graphique 1">
          <a:extLst>
            <a:ext uri="{FF2B5EF4-FFF2-40B4-BE49-F238E27FC236}">
              <a16:creationId xmlns:a16="http://schemas.microsoft.com/office/drawing/2014/main" id="{605BF12F-B548-4FCC-A4BB-F14FD38023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35379</xdr:colOff>
      <xdr:row>2</xdr:row>
      <xdr:rowOff>2721</xdr:rowOff>
    </xdr:from>
    <xdr:to>
      <xdr:col>7</xdr:col>
      <xdr:colOff>109956</xdr:colOff>
      <xdr:row>14</xdr:row>
      <xdr:rowOff>0</xdr:rowOff>
    </xdr:to>
    <xdr:graphicFrame macro="">
      <xdr:nvGraphicFramePr>
        <xdr:cNvPr id="8" name="Graphique 7">
          <a:extLst>
            <a:ext uri="{FF2B5EF4-FFF2-40B4-BE49-F238E27FC236}">
              <a16:creationId xmlns:a16="http://schemas.microsoft.com/office/drawing/2014/main" id="{C5ADAA7B-5220-4815-8692-49461921C9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131947</xdr:colOff>
      <xdr:row>2</xdr:row>
      <xdr:rowOff>0</xdr:rowOff>
    </xdr:from>
    <xdr:to>
      <xdr:col>10</xdr:col>
      <xdr:colOff>168728</xdr:colOff>
      <xdr:row>14</xdr:row>
      <xdr:rowOff>5443</xdr:rowOff>
    </xdr:to>
    <xdr:graphicFrame macro="">
      <xdr:nvGraphicFramePr>
        <xdr:cNvPr id="10" name="Graphique 9">
          <a:extLst>
            <a:ext uri="{FF2B5EF4-FFF2-40B4-BE49-F238E27FC236}">
              <a16:creationId xmlns:a16="http://schemas.microsoft.com/office/drawing/2014/main" id="{DF7FA9A8-EEA0-4C94-9A5A-8417E2169A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32657</xdr:colOff>
      <xdr:row>15</xdr:row>
      <xdr:rowOff>10887</xdr:rowOff>
    </xdr:from>
    <xdr:to>
      <xdr:col>10</xdr:col>
      <xdr:colOff>174171</xdr:colOff>
      <xdr:row>27</xdr:row>
      <xdr:rowOff>0</xdr:rowOff>
    </xdr:to>
    <xdr:graphicFrame macro="">
      <xdr:nvGraphicFramePr>
        <xdr:cNvPr id="7" name="GraphiqueThematique">
          <a:extLst>
            <a:ext uri="{FF2B5EF4-FFF2-40B4-BE49-F238E27FC236}">
              <a16:creationId xmlns:a16="http://schemas.microsoft.com/office/drawing/2014/main" id="{0C122F8B-068C-4E86-B696-CD747DF247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0.23329</cdr:x>
      <cdr:y>0</cdr:y>
    </cdr:from>
    <cdr:to>
      <cdr:x>0.23329</cdr:x>
      <cdr:y>0</cdr:y>
    </cdr:to>
    <cdr:grpSp>
      <cdr:nvGrpSpPr>
        <cdr:cNvPr id="6" name="Groupe 5">
          <a:extLst xmlns:a="http://schemas.openxmlformats.org/drawingml/2006/main">
            <a:ext uri="{FF2B5EF4-FFF2-40B4-BE49-F238E27FC236}">
              <a16:creationId xmlns:a16="http://schemas.microsoft.com/office/drawing/2014/main" id="{5525A630-44C0-457C-ACB3-CD9774A2031C}"/>
            </a:ext>
          </a:extLst>
        </cdr:cNvPr>
        <cdr:cNvGrpSpPr/>
      </cdr:nvGrpSpPr>
      <cdr:grpSpPr>
        <a:xfrm xmlns:a="http://schemas.openxmlformats.org/drawingml/2006/main">
          <a:off x="628667" y="0"/>
          <a:ext cx="0" cy="0"/>
          <a:chOff x="628667" y="0"/>
          <a:chExt cx="0" cy="0"/>
        </a:xfrm>
      </cdr:grpSpPr>
    </cdr:grpSp>
  </cdr:relSizeAnchor>
  <cdr:relSizeAnchor xmlns:cdr="http://schemas.openxmlformats.org/drawingml/2006/chartDrawing">
    <cdr:from>
      <cdr:x>0.34761</cdr:x>
      <cdr:y>0.79795</cdr:y>
    </cdr:from>
    <cdr:to>
      <cdr:x>0.90785</cdr:x>
      <cdr:y>0.88182</cdr:y>
    </cdr:to>
    <cdr:grpSp>
      <cdr:nvGrpSpPr>
        <cdr:cNvPr id="19" name="Groupe 18">
          <a:extLst xmlns:a="http://schemas.openxmlformats.org/drawingml/2006/main">
            <a:ext uri="{FF2B5EF4-FFF2-40B4-BE49-F238E27FC236}">
              <a16:creationId xmlns:a16="http://schemas.microsoft.com/office/drawing/2014/main" id="{58166D26-D970-4D3C-8D6A-10BD62607A90}"/>
            </a:ext>
          </a:extLst>
        </cdr:cNvPr>
        <cdr:cNvGrpSpPr/>
      </cdr:nvGrpSpPr>
      <cdr:grpSpPr>
        <a:xfrm xmlns:a="http://schemas.openxmlformats.org/drawingml/2006/main">
          <a:off x="936735" y="1885946"/>
          <a:ext cx="1509728" cy="198226"/>
          <a:chOff x="779444" y="1699794"/>
          <a:chExt cx="1406923" cy="209974"/>
        </a:xfrm>
      </cdr:grpSpPr>
      <cdr:sp macro="" textlink="">
        <cdr:nvSpPr>
          <cdr:cNvPr id="3" name="ZoneTexte 2">
            <a:extLst xmlns:a="http://schemas.openxmlformats.org/drawingml/2006/main">
              <a:ext uri="{FF2B5EF4-FFF2-40B4-BE49-F238E27FC236}">
                <a16:creationId xmlns:a16="http://schemas.microsoft.com/office/drawing/2014/main" id="{93BAC13C-C97D-4B72-8F02-E4459D918D74}"/>
              </a:ext>
            </a:extLst>
          </cdr:cNvPr>
          <cdr:cNvSpPr txBox="1"/>
        </cdr:nvSpPr>
        <cdr:spPr>
          <a:xfrm xmlns:a="http://schemas.openxmlformats.org/drawingml/2006/main">
            <a:off x="779444" y="1705247"/>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C</a:t>
            </a:r>
          </a:p>
        </cdr:txBody>
      </cdr:sp>
      <cdr:sp macro="" textlink="">
        <cdr:nvSpPr>
          <cdr:cNvPr id="13" name="ZoneTexte 12">
            <a:extLst xmlns:a="http://schemas.openxmlformats.org/drawingml/2006/main">
              <a:ext uri="{FF2B5EF4-FFF2-40B4-BE49-F238E27FC236}">
                <a16:creationId xmlns:a16="http://schemas.microsoft.com/office/drawing/2014/main" id="{57AA50F6-41A0-4154-BE12-0F36757B9FC2}"/>
              </a:ext>
            </a:extLst>
          </cdr:cNvPr>
          <cdr:cNvSpPr txBox="1"/>
        </cdr:nvSpPr>
        <cdr:spPr>
          <a:xfrm xmlns:a="http://schemas.openxmlformats.org/drawingml/2006/main">
            <a:off x="911990" y="1703980"/>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NC</a:t>
            </a:r>
          </a:p>
        </cdr:txBody>
      </cdr:sp>
      <cdr:sp macro="" textlink="">
        <cdr:nvSpPr>
          <cdr:cNvPr id="15" name="ZoneTexte 14">
            <a:extLst xmlns:a="http://schemas.openxmlformats.org/drawingml/2006/main">
              <a:ext uri="{FF2B5EF4-FFF2-40B4-BE49-F238E27FC236}">
                <a16:creationId xmlns:a16="http://schemas.microsoft.com/office/drawing/2014/main" id="{CE151D7F-5C56-4ABF-A715-8636A1839ED2}"/>
              </a:ext>
            </a:extLst>
          </cdr:cNvPr>
          <cdr:cNvSpPr txBox="1"/>
        </cdr:nvSpPr>
        <cdr:spPr>
          <a:xfrm xmlns:a="http://schemas.openxmlformats.org/drawingml/2006/main">
            <a:off x="1339539" y="1707064"/>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C</a:t>
            </a:r>
          </a:p>
        </cdr:txBody>
      </cdr:sp>
      <cdr:sp macro="" textlink="">
        <cdr:nvSpPr>
          <cdr:cNvPr id="16" name="ZoneTexte 15">
            <a:extLst xmlns:a="http://schemas.openxmlformats.org/drawingml/2006/main">
              <a:ext uri="{FF2B5EF4-FFF2-40B4-BE49-F238E27FC236}">
                <a16:creationId xmlns:a16="http://schemas.microsoft.com/office/drawing/2014/main" id="{9CEDE7FB-5C81-4CC8-B14B-B79DA5B07CBA}"/>
              </a:ext>
            </a:extLst>
          </cdr:cNvPr>
          <cdr:cNvSpPr txBox="1"/>
        </cdr:nvSpPr>
        <cdr:spPr>
          <a:xfrm xmlns:a="http://schemas.openxmlformats.org/drawingml/2006/main">
            <a:off x="1466758" y="1705247"/>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NC</a:t>
            </a:r>
          </a:p>
        </cdr:txBody>
      </cdr:sp>
      <cdr:sp macro="" textlink="">
        <cdr:nvSpPr>
          <cdr:cNvPr id="17" name="ZoneTexte 16">
            <a:extLst xmlns:a="http://schemas.openxmlformats.org/drawingml/2006/main">
              <a:ext uri="{FF2B5EF4-FFF2-40B4-BE49-F238E27FC236}">
                <a16:creationId xmlns:a16="http://schemas.microsoft.com/office/drawing/2014/main" id="{BD5A23EF-28FC-4568-BECD-5C284CF60941}"/>
              </a:ext>
            </a:extLst>
          </cdr:cNvPr>
          <cdr:cNvSpPr txBox="1"/>
        </cdr:nvSpPr>
        <cdr:spPr>
          <a:xfrm xmlns:a="http://schemas.openxmlformats.org/drawingml/2006/main">
            <a:off x="1893496" y="1699794"/>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C</a:t>
            </a:r>
          </a:p>
        </cdr:txBody>
      </cdr:sp>
      <cdr:sp macro="" textlink="">
        <cdr:nvSpPr>
          <cdr:cNvPr id="18" name="ZoneTexte 17">
            <a:extLst xmlns:a="http://schemas.openxmlformats.org/drawingml/2006/main">
              <a:ext uri="{FF2B5EF4-FFF2-40B4-BE49-F238E27FC236}">
                <a16:creationId xmlns:a16="http://schemas.microsoft.com/office/drawing/2014/main" id="{0E508366-3591-4534-987A-25AA738565C2}"/>
              </a:ext>
            </a:extLst>
          </cdr:cNvPr>
          <cdr:cNvSpPr txBox="1"/>
        </cdr:nvSpPr>
        <cdr:spPr>
          <a:xfrm xmlns:a="http://schemas.openxmlformats.org/drawingml/2006/main">
            <a:off x="2020080" y="1699794"/>
            <a:ext cx="166287" cy="202704"/>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fr-FR" sz="800" b="1">
                <a:solidFill>
                  <a:schemeClr val="bg1"/>
                </a:solidFill>
              </a:rPr>
              <a:t>NC</a:t>
            </a:r>
          </a:p>
        </cdr:txBody>
      </cdr:sp>
    </cdr:grpSp>
  </cdr:relSizeAnchor>
</c:userShapes>
</file>

<file path=xl/drawings/drawing6.xml><?xml version="1.0" encoding="utf-8"?>
<xdr:wsDr xmlns:xdr="http://schemas.openxmlformats.org/drawingml/2006/spreadsheetDrawing" xmlns:a="http://schemas.openxmlformats.org/drawingml/2006/main">
  <xdr:twoCellAnchor>
    <xdr:from>
      <xdr:col>32</xdr:col>
      <xdr:colOff>0</xdr:colOff>
      <xdr:row>72</xdr:row>
      <xdr:rowOff>0</xdr:rowOff>
    </xdr:from>
    <xdr:to>
      <xdr:col>34</xdr:col>
      <xdr:colOff>516592</xdr:colOff>
      <xdr:row>84</xdr:row>
      <xdr:rowOff>38581</xdr:rowOff>
    </xdr:to>
    <xdr:graphicFrame macro="">
      <xdr:nvGraphicFramePr>
        <xdr:cNvPr id="4" name="Graphique 3">
          <a:extLst>
            <a:ext uri="{FF2B5EF4-FFF2-40B4-BE49-F238E27FC236}">
              <a16:creationId xmlns:a16="http://schemas.microsoft.com/office/drawing/2014/main" id="{3ABD423E-1D20-481F-BA10-1C65C4E3D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34</xdr:col>
      <xdr:colOff>537882</xdr:colOff>
      <xdr:row>71</xdr:row>
      <xdr:rowOff>185697</xdr:rowOff>
    </xdr:from>
    <xdr:to>
      <xdr:col>36</xdr:col>
      <xdr:colOff>717818</xdr:colOff>
      <xdr:row>84</xdr:row>
      <xdr:rowOff>41301</xdr:rowOff>
    </xdr:to>
    <xdr:graphicFrame macro="">
      <xdr:nvGraphicFramePr>
        <xdr:cNvPr id="5" name="Graphique 4">
          <a:extLst>
            <a:ext uri="{FF2B5EF4-FFF2-40B4-BE49-F238E27FC236}">
              <a16:creationId xmlns:a16="http://schemas.microsoft.com/office/drawing/2014/main" id="{59B83C58-4D10-40A7-9CB0-96D7B4ECAA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0.30684</cdr:x>
      <cdr:y>0.79312</cdr:y>
    </cdr:from>
    <cdr:to>
      <cdr:x>0.89924</cdr:x>
      <cdr:y>0.88253</cdr:y>
    </cdr:to>
    <cdr:grpSp>
      <cdr:nvGrpSpPr>
        <cdr:cNvPr id="12" name="Groupe 11">
          <a:extLst xmlns:a="http://schemas.openxmlformats.org/drawingml/2006/main">
            <a:ext uri="{FF2B5EF4-FFF2-40B4-BE49-F238E27FC236}">
              <a16:creationId xmlns:a16="http://schemas.microsoft.com/office/drawing/2014/main" id="{E1EF83DD-12F0-4AC0-89E6-0FB4FAD9EB20}"/>
            </a:ext>
          </a:extLst>
        </cdr:cNvPr>
        <cdr:cNvGrpSpPr/>
      </cdr:nvGrpSpPr>
      <cdr:grpSpPr>
        <a:xfrm xmlns:a="http://schemas.openxmlformats.org/drawingml/2006/main">
          <a:off x="777425" y="1797963"/>
          <a:ext cx="1500935" cy="202688"/>
          <a:chOff x="0" y="0"/>
          <a:chExt cx="1500929" cy="202704"/>
        </a:xfrm>
      </cdr:grpSpPr>
      <cdr:sp macro="" textlink="">
        <cdr:nvSpPr>
          <cdr:cNvPr id="13" name="ZoneTexte 2">
            <a:extLst xmlns:a="http://schemas.openxmlformats.org/drawingml/2006/main">
              <a:ext uri="{FF2B5EF4-FFF2-40B4-BE49-F238E27FC236}">
                <a16:creationId xmlns:a16="http://schemas.microsoft.com/office/drawing/2014/main" id="{6CD31127-4881-494E-ACFF-6E37EA2BC6BA}"/>
              </a:ext>
            </a:extLst>
          </cdr:cNvPr>
          <cdr:cNvSpPr txBox="1"/>
        </cdr:nvSpPr>
        <cdr:spPr>
          <a:xfrm xmlns:a="http://schemas.openxmlformats.org/drawingml/2006/main">
            <a:off x="0" y="0"/>
            <a:ext cx="166287" cy="202704"/>
          </a:xfrm>
          <a:prstGeom xmlns:a="http://schemas.openxmlformats.org/drawingml/2006/main" prst="rect">
            <a:avLst/>
          </a:prstGeom>
        </cdr:spPr>
        <cdr:txBody>
          <a:bodyPr xmlns:a="http://schemas.openxmlformats.org/drawingml/2006/main" wrap="square" l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solidFill>
                  <a:schemeClr val="bg1"/>
                </a:solidFill>
              </a:rPr>
              <a:t>C</a:t>
            </a:r>
          </a:p>
        </cdr:txBody>
      </cdr:sp>
      <cdr:sp macro="" textlink="">
        <cdr:nvSpPr>
          <cdr:cNvPr id="14" name="ZoneTexte 3">
            <a:extLst xmlns:a="http://schemas.openxmlformats.org/drawingml/2006/main">
              <a:ext uri="{FF2B5EF4-FFF2-40B4-BE49-F238E27FC236}">
                <a16:creationId xmlns:a16="http://schemas.microsoft.com/office/drawing/2014/main" id="{1990B787-5263-43AF-A234-284923FCF8C3}"/>
              </a:ext>
            </a:extLst>
          </cdr:cNvPr>
          <cdr:cNvSpPr txBox="1"/>
        </cdr:nvSpPr>
        <cdr:spPr>
          <a:xfrm xmlns:a="http://schemas.openxmlformats.org/drawingml/2006/main">
            <a:off x="238093" y="0"/>
            <a:ext cx="166287" cy="202704"/>
          </a:xfrm>
          <a:prstGeom xmlns:a="http://schemas.openxmlformats.org/drawingml/2006/main" prst="rect">
            <a:avLst/>
          </a:prstGeom>
        </cdr:spPr>
        <cdr:txBody>
          <a:bodyPr xmlns:a="http://schemas.openxmlformats.org/drawingml/2006/main" wrap="square" l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solidFill>
                  <a:schemeClr val="bg1"/>
                </a:solidFill>
              </a:rPr>
              <a:t>NC</a:t>
            </a:r>
          </a:p>
        </cdr:txBody>
      </cdr:sp>
      <cdr:sp macro="" textlink="">
        <cdr:nvSpPr>
          <cdr:cNvPr id="15" name="ZoneTexte 4">
            <a:extLst xmlns:a="http://schemas.openxmlformats.org/drawingml/2006/main">
              <a:ext uri="{FF2B5EF4-FFF2-40B4-BE49-F238E27FC236}">
                <a16:creationId xmlns:a16="http://schemas.microsoft.com/office/drawing/2014/main" id="{73C1CA52-86D4-4679-BA1F-33148D74CEDE}"/>
              </a:ext>
            </a:extLst>
          </cdr:cNvPr>
          <cdr:cNvSpPr txBox="1"/>
        </cdr:nvSpPr>
        <cdr:spPr>
          <a:xfrm xmlns:a="http://schemas.openxmlformats.org/drawingml/2006/main">
            <a:off x="605419" y="0"/>
            <a:ext cx="166287" cy="202704"/>
          </a:xfrm>
          <a:prstGeom xmlns:a="http://schemas.openxmlformats.org/drawingml/2006/main" prst="rect">
            <a:avLst/>
          </a:prstGeom>
        </cdr:spPr>
        <cdr:txBody>
          <a:bodyPr xmlns:a="http://schemas.openxmlformats.org/drawingml/2006/main" wrap="square" l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solidFill>
                  <a:schemeClr val="bg1"/>
                </a:solidFill>
              </a:rPr>
              <a:t>C</a:t>
            </a:r>
          </a:p>
        </cdr:txBody>
      </cdr:sp>
      <cdr:sp macro="" textlink="">
        <cdr:nvSpPr>
          <cdr:cNvPr id="16" name="ZoneTexte 5">
            <a:extLst xmlns:a="http://schemas.openxmlformats.org/drawingml/2006/main">
              <a:ext uri="{FF2B5EF4-FFF2-40B4-BE49-F238E27FC236}">
                <a16:creationId xmlns:a16="http://schemas.microsoft.com/office/drawing/2014/main" id="{8550C2B9-9FE1-4D5D-8126-1F5392E37511}"/>
              </a:ext>
            </a:extLst>
          </cdr:cNvPr>
          <cdr:cNvSpPr txBox="1"/>
        </cdr:nvSpPr>
        <cdr:spPr>
          <a:xfrm xmlns:a="http://schemas.openxmlformats.org/drawingml/2006/main">
            <a:off x="741032" y="0"/>
            <a:ext cx="166287" cy="202704"/>
          </a:xfrm>
          <a:prstGeom xmlns:a="http://schemas.openxmlformats.org/drawingml/2006/main" prst="rect">
            <a:avLst/>
          </a:prstGeom>
        </cdr:spPr>
        <cdr:txBody>
          <a:bodyPr xmlns:a="http://schemas.openxmlformats.org/drawingml/2006/main" wrap="square" l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solidFill>
                  <a:schemeClr val="bg1"/>
                </a:solidFill>
              </a:rPr>
              <a:t>NC</a:t>
            </a:r>
          </a:p>
        </cdr:txBody>
      </cdr:sp>
      <cdr:sp macro="" textlink="">
        <cdr:nvSpPr>
          <cdr:cNvPr id="17" name="ZoneTexte 6">
            <a:extLst xmlns:a="http://schemas.openxmlformats.org/drawingml/2006/main">
              <a:ext uri="{FF2B5EF4-FFF2-40B4-BE49-F238E27FC236}">
                <a16:creationId xmlns:a16="http://schemas.microsoft.com/office/drawing/2014/main" id="{825042CD-AA83-4B87-8C05-D68C57251ED2}"/>
              </a:ext>
            </a:extLst>
          </cdr:cNvPr>
          <cdr:cNvSpPr txBox="1"/>
        </cdr:nvSpPr>
        <cdr:spPr>
          <a:xfrm xmlns:a="http://schemas.openxmlformats.org/drawingml/2006/main">
            <a:off x="1196307" y="0"/>
            <a:ext cx="166287" cy="202704"/>
          </a:xfrm>
          <a:prstGeom xmlns:a="http://schemas.openxmlformats.org/drawingml/2006/main" prst="rect">
            <a:avLst/>
          </a:prstGeom>
        </cdr:spPr>
        <cdr:txBody>
          <a:bodyPr xmlns:a="http://schemas.openxmlformats.org/drawingml/2006/main" wrap="square" l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solidFill>
                  <a:schemeClr val="bg1"/>
                </a:solidFill>
              </a:rPr>
              <a:t>C</a:t>
            </a:r>
          </a:p>
        </cdr:txBody>
      </cdr:sp>
      <cdr:sp macro="" textlink="">
        <cdr:nvSpPr>
          <cdr:cNvPr id="18" name="ZoneTexte 7">
            <a:extLst xmlns:a="http://schemas.openxmlformats.org/drawingml/2006/main">
              <a:ext uri="{FF2B5EF4-FFF2-40B4-BE49-F238E27FC236}">
                <a16:creationId xmlns:a16="http://schemas.microsoft.com/office/drawing/2014/main" id="{71E1B50A-325F-4D5C-80CB-95D016DC3905}"/>
              </a:ext>
            </a:extLst>
          </cdr:cNvPr>
          <cdr:cNvSpPr txBox="1"/>
        </cdr:nvSpPr>
        <cdr:spPr>
          <a:xfrm xmlns:a="http://schemas.openxmlformats.org/drawingml/2006/main">
            <a:off x="1334642" y="0"/>
            <a:ext cx="166287" cy="202704"/>
          </a:xfrm>
          <a:prstGeom xmlns:a="http://schemas.openxmlformats.org/drawingml/2006/main" prst="rect">
            <a:avLst/>
          </a:prstGeom>
        </cdr:spPr>
        <cdr:txBody>
          <a:bodyPr xmlns:a="http://schemas.openxmlformats.org/drawingml/2006/main" wrap="square" l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solidFill>
                  <a:schemeClr val="bg1"/>
                </a:solidFill>
              </a:rPr>
              <a:t>NC</a:t>
            </a:r>
          </a:p>
        </cdr:txBody>
      </cdr:sp>
    </cdr:grpSp>
  </cdr:relSizeAnchor>
</c:userShapes>
</file>

<file path=xl/drawings/drawing8.xml><?xml version="1.0" encoding="utf-8"?>
<xdr:wsDr xmlns:xdr="http://schemas.openxmlformats.org/drawingml/2006/spreadsheetDrawing" xmlns:a="http://schemas.openxmlformats.org/drawingml/2006/main">
  <xdr:twoCellAnchor>
    <xdr:from>
      <xdr:col>4</xdr:col>
      <xdr:colOff>27215</xdr:colOff>
      <xdr:row>2</xdr:row>
      <xdr:rowOff>38101</xdr:rowOff>
    </xdr:from>
    <xdr:to>
      <xdr:col>4</xdr:col>
      <xdr:colOff>342899</xdr:colOff>
      <xdr:row>2</xdr:row>
      <xdr:rowOff>179615</xdr:rowOff>
    </xdr:to>
    <xdr:sp macro="[0]!ThematiqueNa" textlink="">
      <xdr:nvSpPr>
        <xdr:cNvPr id="838" name="ButtonNA">
          <a:extLst>
            <a:ext uri="{FF2B5EF4-FFF2-40B4-BE49-F238E27FC236}">
              <a16:creationId xmlns:a16="http://schemas.microsoft.com/office/drawing/2014/main" id="{2AB413C8-CEF4-B14E-993F-798D9BA41A31}"/>
            </a:ext>
          </a:extLst>
        </xdr:cNvPr>
        <xdr:cNvSpPr/>
      </xdr:nvSpPr>
      <xdr:spPr>
        <a:xfrm>
          <a:off x="4777015" y="431801"/>
          <a:ext cx="315684" cy="141514"/>
        </a:xfrm>
        <a:prstGeom prst="roundRect">
          <a:avLst/>
        </a:prstGeom>
        <a:solidFill>
          <a:schemeClr val="bg1"/>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chorCtr="0"/>
        <a:lstStyle/>
        <a:p>
          <a:pPr algn="ctr"/>
          <a:r>
            <a:rPr lang="fr-FR" sz="800">
              <a:solidFill>
                <a:schemeClr val="tx1"/>
              </a:solidFill>
            </a:rPr>
            <a:t>Statut</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onne_synthese" displayName="Donne_synthese" ref="B6:U140" headerRowCount="0" totalsRowShown="0" headerRowDxfId="310" dataDxfId="309">
  <tableColumns count="20">
    <tableColumn id="1" xr3:uid="{00000000-0010-0000-0000-000001000000}" name="Colonne1" headerRowDxfId="308" dataDxfId="307" dataCellStyle="Style 1">
      <calculatedColumnFormula>Criteres!B6</calculatedColumnFormula>
    </tableColumn>
    <tableColumn id="2" xr3:uid="{00000000-0010-0000-0000-000002000000}" name="Colonne2" headerRowDxfId="306" dataDxfId="305">
      <calculatedColumnFormula>BaseDeCalcul!AA12</calculatedColumnFormula>
    </tableColumn>
    <tableColumn id="3" xr3:uid="{00000000-0010-0000-0000-000003000000}" name="Colonne3" headerRowDxfId="304" dataDxfId="303">
      <calculatedColumnFormula>BaseDeCalcul!B12</calculatedColumnFormula>
    </tableColumn>
    <tableColumn id="4" xr3:uid="{00000000-0010-0000-0000-000004000000}" name="Colonne4" headerRowDxfId="302" dataDxfId="301">
      <calculatedColumnFormula>Criteres!E6</calculatedColumnFormula>
    </tableColumn>
    <tableColumn id="5" xr3:uid="{00000000-0010-0000-0000-000005000000}" name="Colonne5" headerRowDxfId="300" dataDxfId="299">
      <calculatedColumnFormula>Criteres!D6</calculatedColumnFormula>
    </tableColumn>
    <tableColumn id="6" xr3:uid="{00000000-0010-0000-0000-000006000000}" name="Colonne6" headerRowDxfId="298" dataDxfId="297">
      <calculatedColumnFormula>BaseDeCalcul!D12</calculatedColumnFormula>
    </tableColumn>
    <tableColumn id="7" xr3:uid="{00000000-0010-0000-0000-000007000000}" name="Colonne7" headerRowDxfId="296" dataDxfId="295">
      <calculatedColumnFormula>BaseDeCalcul!E12</calculatedColumnFormula>
    </tableColumn>
    <tableColumn id="8" xr3:uid="{00000000-0010-0000-0000-000008000000}" name="Colonne8" headerRowDxfId="294" dataDxfId="293">
      <calculatedColumnFormula>BaseDeCalcul!F12</calculatedColumnFormula>
    </tableColumn>
    <tableColumn id="9" xr3:uid="{00000000-0010-0000-0000-000009000000}" name="Colonne9" headerRowDxfId="292" dataDxfId="291">
      <calculatedColumnFormula>BaseDeCalcul!G12</calculatedColumnFormula>
    </tableColumn>
    <tableColumn id="10" xr3:uid="{00000000-0010-0000-0000-00000A000000}" name="Colonne10" headerRowDxfId="290" dataDxfId="289">
      <calculatedColumnFormula>BaseDeCalcul!H12</calculatedColumnFormula>
    </tableColumn>
    <tableColumn id="11" xr3:uid="{00000000-0010-0000-0000-00000B000000}" name="Colonne11" headerRowDxfId="288" dataDxfId="287">
      <calculatedColumnFormula>BaseDeCalcul!I12</calculatedColumnFormula>
    </tableColumn>
    <tableColumn id="12" xr3:uid="{00000000-0010-0000-0000-00000C000000}" name="Colonne12" headerRowDxfId="286" dataDxfId="285">
      <calculatedColumnFormula>BaseDeCalcul!J12</calculatedColumnFormula>
    </tableColumn>
    <tableColumn id="13" xr3:uid="{00000000-0010-0000-0000-00000D000000}" name="Colonne13" headerRowDxfId="284" dataDxfId="283">
      <calculatedColumnFormula>BaseDeCalcul!K12</calculatedColumnFormula>
    </tableColumn>
    <tableColumn id="14" xr3:uid="{00000000-0010-0000-0000-00000E000000}" name="Colonne14" headerRowDxfId="282" dataDxfId="281">
      <calculatedColumnFormula>BaseDeCalcul!L12</calculatedColumnFormula>
    </tableColumn>
    <tableColumn id="15" xr3:uid="{00000000-0010-0000-0000-00000F000000}" name="Colonne15" headerRowDxfId="280" dataDxfId="279">
      <calculatedColumnFormula>BaseDeCalcul!M12</calculatedColumnFormula>
    </tableColumn>
    <tableColumn id="16" xr3:uid="{00000000-0010-0000-0000-000010000000}" name="Colonne16" headerRowDxfId="278" dataDxfId="277">
      <calculatedColumnFormula>BaseDeCalcul!N12</calculatedColumnFormula>
    </tableColumn>
    <tableColumn id="17" xr3:uid="{00000000-0010-0000-0000-000011000000}" name="Colonne17" headerRowDxfId="276" dataDxfId="275">
      <calculatedColumnFormula>BaseDeCalcul!O12</calculatedColumnFormula>
    </tableColumn>
    <tableColumn id="18" xr3:uid="{00000000-0010-0000-0000-000012000000}" name="Colonne18" headerRowDxfId="274" dataDxfId="273">
      <calculatedColumnFormula>BaseDeCalcul!P12</calculatedColumnFormula>
    </tableColumn>
    <tableColumn id="19" xr3:uid="{00000000-0010-0000-0000-000013000000}" name="Colonne19" headerRowDxfId="272" dataDxfId="271">
      <calculatedColumnFormula>BaseDeCalcul!Q12</calculatedColumnFormula>
    </tableColumn>
    <tableColumn id="20" xr3:uid="{00000000-0010-0000-0000-000014000000}" name="Colonne20" headerRowDxfId="270" dataDxfId="269">
      <calculatedColumnFormula>BaseDeCalcul!R12</calculatedColumnFormula>
    </tableColumn>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dtm-formation.concur.fr/" TargetMode="External"/><Relationship Id="rId7" Type="http://schemas.openxmlformats.org/officeDocument/2006/relationships/hyperlink" Target="https://cdtm-formation.concur.fr/" TargetMode="External"/><Relationship Id="rId2" Type="http://schemas.openxmlformats.org/officeDocument/2006/relationships/hyperlink" Target="https://cdtm-formation.concur.fr/" TargetMode="External"/><Relationship Id="rId1" Type="http://schemas.openxmlformats.org/officeDocument/2006/relationships/hyperlink" Target="https://cdtm-formation.concur.fr/login" TargetMode="External"/><Relationship Id="rId6" Type="http://schemas.openxmlformats.org/officeDocument/2006/relationships/hyperlink" Target="https://cdtm-formation.concur.fr/" TargetMode="External"/><Relationship Id="rId5" Type="http://schemas.openxmlformats.org/officeDocument/2006/relationships/hyperlink" Target="https://cdtm-formation.concur.fr/" TargetMode="External"/><Relationship Id="rId4" Type="http://schemas.openxmlformats.org/officeDocument/2006/relationships/hyperlink" Target="https://cdtm-formation.concur.fr/"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D35"/>
  <sheetViews>
    <sheetView showRowColHeaders="0" tabSelected="1" zoomScale="97" zoomScaleNormal="97" workbookViewId="0">
      <selection activeCell="E22" sqref="E22"/>
    </sheetView>
  </sheetViews>
  <sheetFormatPr baseColWidth="10" defaultColWidth="8.6640625" defaultRowHeight="15"/>
  <cols>
    <col min="1" max="1" width="20.6640625" customWidth="1"/>
    <col min="2" max="2" width="27.6640625" customWidth="1"/>
    <col min="3" max="3" width="72" style="1" customWidth="1"/>
    <col min="4" max="4" width="30.6640625" customWidth="1"/>
  </cols>
  <sheetData>
    <row r="1" spans="1:4" ht="35.25" customHeight="1">
      <c r="A1" s="105"/>
      <c r="B1" s="169" t="s">
        <v>267</v>
      </c>
      <c r="C1" s="169"/>
      <c r="D1" s="169"/>
    </row>
    <row r="2" spans="1:4" ht="15" customHeight="1">
      <c r="A2" s="106"/>
      <c r="B2" s="170" t="s">
        <v>0</v>
      </c>
      <c r="C2" s="170"/>
      <c r="D2" s="170"/>
    </row>
    <row r="3" spans="1:4">
      <c r="A3" s="51" t="s">
        <v>359</v>
      </c>
      <c r="B3" s="172" t="s">
        <v>366</v>
      </c>
      <c r="C3" s="173"/>
      <c r="D3" s="174"/>
    </row>
    <row r="4" spans="1:4" s="5" customFormat="1">
      <c r="A4" s="51" t="s">
        <v>1</v>
      </c>
      <c r="B4" s="102">
        <v>44851</v>
      </c>
      <c r="C4" s="103"/>
      <c r="D4" s="104"/>
    </row>
    <row r="5" spans="1:4">
      <c r="A5" s="51" t="s">
        <v>2</v>
      </c>
      <c r="B5" s="175" t="s">
        <v>408</v>
      </c>
      <c r="C5" s="173"/>
      <c r="D5" s="174"/>
    </row>
    <row r="6" spans="1:4">
      <c r="A6" s="51" t="s">
        <v>3</v>
      </c>
      <c r="B6" s="175" t="s">
        <v>409</v>
      </c>
      <c r="C6" s="173"/>
      <c r="D6" s="174"/>
    </row>
    <row r="7" spans="1:4">
      <c r="A7" s="51" t="s">
        <v>4</v>
      </c>
      <c r="B7" s="175" t="s">
        <v>410</v>
      </c>
      <c r="C7" s="173"/>
      <c r="D7" s="174"/>
    </row>
    <row r="8" spans="1:4">
      <c r="A8" s="51" t="s">
        <v>222</v>
      </c>
      <c r="B8" s="175" t="s">
        <v>42</v>
      </c>
      <c r="C8" s="173"/>
      <c r="D8" s="174"/>
    </row>
    <row r="9" spans="1:4">
      <c r="A9" s="11"/>
      <c r="B9" s="171"/>
      <c r="C9" s="171"/>
    </row>
    <row r="10" spans="1:4">
      <c r="A10" s="28" t="s">
        <v>5</v>
      </c>
      <c r="B10" s="28" t="s">
        <v>6</v>
      </c>
      <c r="C10" s="28" t="s">
        <v>7</v>
      </c>
      <c r="D10" s="28" t="s">
        <v>231</v>
      </c>
    </row>
    <row r="11" spans="1:4">
      <c r="A11" s="37" t="s">
        <v>8</v>
      </c>
      <c r="B11" s="50" t="s">
        <v>394</v>
      </c>
      <c r="C11" s="166" t="s">
        <v>451</v>
      </c>
      <c r="D11" s="53" t="s">
        <v>232</v>
      </c>
    </row>
    <row r="12" spans="1:4">
      <c r="A12" s="37" t="s">
        <v>10</v>
      </c>
      <c r="B12" s="50" t="s">
        <v>9</v>
      </c>
      <c r="C12" s="166" t="s">
        <v>452</v>
      </c>
      <c r="D12" s="53" t="s">
        <v>232</v>
      </c>
    </row>
    <row r="13" spans="1:4" ht="30">
      <c r="A13" s="37" t="s">
        <v>11</v>
      </c>
      <c r="B13" s="50" t="s">
        <v>415</v>
      </c>
      <c r="C13" s="32" t="s">
        <v>200</v>
      </c>
      <c r="D13" s="53"/>
    </row>
    <row r="14" spans="1:4">
      <c r="A14" s="37" t="s">
        <v>12</v>
      </c>
      <c r="B14" s="50" t="s">
        <v>433</v>
      </c>
      <c r="C14" s="166" t="s">
        <v>453</v>
      </c>
      <c r="D14" s="53"/>
    </row>
    <row r="15" spans="1:4" ht="60">
      <c r="A15" s="37" t="s">
        <v>13</v>
      </c>
      <c r="B15" s="50" t="s">
        <v>427</v>
      </c>
      <c r="C15" s="32" t="s">
        <v>200</v>
      </c>
      <c r="D15" s="53"/>
    </row>
    <row r="16" spans="1:4" ht="75">
      <c r="A16" s="37" t="s">
        <v>14</v>
      </c>
      <c r="B16" s="50" t="s">
        <v>464</v>
      </c>
      <c r="C16" s="32" t="s">
        <v>200</v>
      </c>
      <c r="D16" s="53"/>
    </row>
    <row r="17" spans="1:4" ht="60">
      <c r="A17" s="37" t="s">
        <v>15</v>
      </c>
      <c r="B17" s="50" t="s">
        <v>412</v>
      </c>
      <c r="C17" s="32" t="s">
        <v>200</v>
      </c>
      <c r="D17" s="13" t="s">
        <v>467</v>
      </c>
    </row>
    <row r="18" spans="1:4">
      <c r="A18" s="37" t="s">
        <v>16</v>
      </c>
      <c r="B18" s="50" t="s">
        <v>434</v>
      </c>
      <c r="C18" s="166" t="s">
        <v>474</v>
      </c>
      <c r="D18" s="53"/>
    </row>
    <row r="19" spans="1:4" ht="16">
      <c r="A19" s="37" t="s">
        <v>17</v>
      </c>
      <c r="B19" s="50" t="s">
        <v>435</v>
      </c>
      <c r="C19" s="167" t="s">
        <v>475</v>
      </c>
      <c r="D19" s="53"/>
    </row>
    <row r="20" spans="1:4" ht="30">
      <c r="A20" s="37" t="s">
        <v>18</v>
      </c>
      <c r="B20" s="50" t="s">
        <v>436</v>
      </c>
      <c r="C20" s="167" t="s">
        <v>476</v>
      </c>
      <c r="D20" s="53"/>
    </row>
    <row r="21" spans="1:4" ht="16">
      <c r="A21" s="37" t="s">
        <v>19</v>
      </c>
      <c r="B21" s="50" t="s">
        <v>437</v>
      </c>
      <c r="C21" s="167" t="s">
        <v>488</v>
      </c>
      <c r="D21" s="53"/>
    </row>
    <row r="22" spans="1:4">
      <c r="A22" s="37" t="s">
        <v>20</v>
      </c>
      <c r="B22" s="50"/>
      <c r="C22" s="33"/>
      <c r="D22" s="53"/>
    </row>
    <row r="23" spans="1:4">
      <c r="A23" s="37" t="s">
        <v>21</v>
      </c>
      <c r="B23" s="50"/>
      <c r="C23" s="33"/>
      <c r="D23" s="53"/>
    </row>
    <row r="24" spans="1:4">
      <c r="A24" s="37" t="s">
        <v>22</v>
      </c>
      <c r="B24" s="50"/>
      <c r="C24" s="33"/>
      <c r="D24" s="53"/>
    </row>
    <row r="25" spans="1:4">
      <c r="A25" s="37" t="s">
        <v>23</v>
      </c>
      <c r="B25" s="50"/>
      <c r="C25" s="33"/>
      <c r="D25" s="53"/>
    </row>
    <row r="26" spans="1:4">
      <c r="A26" s="37" t="s">
        <v>24</v>
      </c>
      <c r="B26" s="50"/>
      <c r="C26" s="33"/>
      <c r="D26" s="53"/>
    </row>
    <row r="27" spans="1:4">
      <c r="A27" s="37" t="s">
        <v>25</v>
      </c>
      <c r="B27" s="50"/>
      <c r="C27" s="33"/>
      <c r="D27" s="53"/>
    </row>
    <row r="28" spans="1:4">
      <c r="A28" s="37" t="s">
        <v>26</v>
      </c>
      <c r="B28" s="50"/>
      <c r="C28" s="33"/>
      <c r="D28" s="53"/>
    </row>
    <row r="29" spans="1:4">
      <c r="A29" s="37" t="s">
        <v>27</v>
      </c>
      <c r="B29" s="50"/>
      <c r="C29" s="33"/>
      <c r="D29" s="53"/>
    </row>
    <row r="30" spans="1:4">
      <c r="A30" s="37" t="s">
        <v>28</v>
      </c>
      <c r="B30" s="50"/>
      <c r="C30" s="33"/>
      <c r="D30" s="53"/>
    </row>
    <row r="31" spans="1:4">
      <c r="C31"/>
    </row>
    <row r="32" spans="1:4">
      <c r="C32"/>
    </row>
    <row r="33" spans="3:3">
      <c r="C33"/>
    </row>
    <row r="34" spans="3:3">
      <c r="C34"/>
    </row>
    <row r="35" spans="3:3">
      <c r="C35"/>
    </row>
  </sheetData>
  <mergeCells count="8">
    <mergeCell ref="B1:D1"/>
    <mergeCell ref="B2:D2"/>
    <mergeCell ref="B9:C9"/>
    <mergeCell ref="B3:D3"/>
    <mergeCell ref="B5:D5"/>
    <mergeCell ref="B6:D6"/>
    <mergeCell ref="B7:D7"/>
    <mergeCell ref="B8:D8"/>
  </mergeCells>
  <hyperlinks>
    <hyperlink ref="C11" r:id="rId1" xr:uid="{5201F3C6-CD58-6D47-9BBA-C1652316E823}"/>
    <hyperlink ref="C12" r:id="rId2" location="home" xr:uid="{AAA853DF-934A-0C43-8C9A-CB78D2586295}"/>
    <hyperlink ref="C14" r:id="rId3" location="om/D4JY3" xr:uid="{C9E72FE0-148D-FD4C-A13D-6686D7E24F83}"/>
    <hyperlink ref="C18" r:id="rId4" location="search" xr:uid="{8A5DAAAA-53E5-FA48-B0EA-39EE3646FECD}"/>
    <hyperlink ref="C19" r:id="rId5" location="admin?table_cod=BTAREL&amp;" xr:uid="{D02AE33B-2CB1-0643-B62D-CFFB4FF99037}"/>
    <hyperlink ref="C20" r:id="rId6" location="colla" xr:uid="{FC5BFA07-350D-8042-9395-48FF1766427E}"/>
    <hyperlink ref="C21" r:id="rId7" location="repom" xr:uid="{5210956A-5796-174F-9E98-2D98D360D0A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filterMode="1"/>
  <dimension ref="A1:AMJ140"/>
  <sheetViews>
    <sheetView zoomScale="99" zoomScaleNormal="99" workbookViewId="0">
      <pane ySplit="3" topLeftCell="A49"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Création d'un OM (fiche)</v>
      </c>
      <c r="E1" s="98"/>
      <c r="F1" s="98"/>
      <c r="G1" s="98"/>
      <c r="H1" s="98"/>
      <c r="I1" s="72" t="str">
        <f ca="1">IFERROR(RIGHT(CELL("nomfichier",$A$2),LEN(CELL("nomfichier",$A$2))-SEARCH("]",CELL("nomfichier",$A$2))), RIGHT(CELL("filename",$A$2),LEN(CELL("filename",$A$2))-SEARCH("]",CELL("filename",$A$2))))</f>
        <v>P04</v>
      </c>
    </row>
    <row r="2" spans="1:1024">
      <c r="A2" s="229" t="s">
        <v>190</v>
      </c>
      <c r="B2" s="229"/>
      <c r="C2" s="229"/>
      <c r="D2" s="134" t="str">
        <f ca="1">IF(LOOKUP(I1,Echantillon!A11:A69,Echantillon!C11:C69)&lt;&gt;0,LOOKUP(I1,Echantillon!A11:A69,Echantillon!C11:C69),"-")</f>
        <v>https://cdtm-formation.concur.fr/#om/D4JY3</v>
      </c>
      <c r="E2" s="101"/>
      <c r="F2" s="101"/>
      <c r="G2" s="101"/>
      <c r="H2" s="101"/>
      <c r="I2" s="52"/>
    </row>
    <row r="3" spans="1:1024" s="81" customFormat="1" ht="70.25" customHeight="1">
      <c r="A3" s="48" t="s">
        <v>191</v>
      </c>
      <c r="B3" s="48" t="s">
        <v>30</v>
      </c>
      <c r="C3" s="48" t="s">
        <v>31</v>
      </c>
      <c r="D3" s="49"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198</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198</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198</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199</v>
      </c>
      <c r="F18" s="12"/>
      <c r="G18" s="153" t="s">
        <v>411</v>
      </c>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409.6">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450</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228">
      <c r="A53" s="78" t="str">
        <f>Criteres!B53</f>
        <v>Script</v>
      </c>
      <c r="B53" s="79" t="str">
        <f>Criteres!C53</f>
        <v>7.3</v>
      </c>
      <c r="C53" s="79" t="str">
        <f>Criteres!D53</f>
        <v>A</v>
      </c>
      <c r="D53" s="80" t="str">
        <f>Criteres!E53</f>
        <v>Chaque script est-il contrôlable par le clavier et par tout dispositif de pointage (hors cas particuliers) ?</v>
      </c>
      <c r="E53" s="13" t="s">
        <v>199</v>
      </c>
      <c r="F53" s="12"/>
      <c r="G53" s="155" t="s">
        <v>449</v>
      </c>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198</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199</v>
      </c>
      <c r="F65" s="12"/>
      <c r="G65" s="164" t="s">
        <v>403</v>
      </c>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198</v>
      </c>
      <c r="F67" s="12"/>
      <c r="G67" s="18"/>
      <c r="H67" s="55"/>
      <c r="I67" s="54"/>
    </row>
    <row r="68" spans="1:9" ht="120">
      <c r="A68" s="78" t="str">
        <f>Criteres!B68</f>
        <v>Structuration</v>
      </c>
      <c r="B68" s="79" t="str">
        <f>Criteres!C68</f>
        <v>9.2</v>
      </c>
      <c r="C68" s="79" t="str">
        <f>Criteres!D68</f>
        <v>A</v>
      </c>
      <c r="D68" s="80" t="str">
        <f>Criteres!E68</f>
        <v>Dans chaque page web, la structure du document est-elle cohérente (hors cas particuliers) ?</v>
      </c>
      <c r="E68" s="13" t="s">
        <v>199</v>
      </c>
      <c r="F68" s="12"/>
      <c r="G68" s="155" t="s">
        <v>404</v>
      </c>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198</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405</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200</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198</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400</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198</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198</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199</v>
      </c>
      <c r="F84" s="12"/>
      <c r="G84" s="157" t="s">
        <v>406</v>
      </c>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20">
      <c r="A92" s="78" t="str">
        <f>Criteres!B92</f>
        <v>Formulaires</v>
      </c>
      <c r="B92" s="79" t="str">
        <f>Criteres!C92</f>
        <v>11.1</v>
      </c>
      <c r="C92" s="79" t="str">
        <f>Criteres!D92</f>
        <v>A</v>
      </c>
      <c r="D92" s="80" t="str">
        <f>Criteres!E92</f>
        <v>Chaque champ de formulaire a-t-il une étiquette ?</v>
      </c>
      <c r="E92" s="13" t="s">
        <v>199</v>
      </c>
      <c r="F92" s="12"/>
      <c r="G92" s="155" t="s">
        <v>426</v>
      </c>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200</v>
      </c>
      <c r="F95" s="12"/>
      <c r="G95" s="155"/>
      <c r="H95" s="55"/>
      <c r="I95" s="54"/>
    </row>
    <row r="96" spans="1:9" ht="132">
      <c r="A96" s="78" t="str">
        <f>Criteres!B96</f>
        <v>Formulaires</v>
      </c>
      <c r="B96" s="79" t="str">
        <f>Criteres!C96</f>
        <v>11.5</v>
      </c>
      <c r="C96" s="79" t="str">
        <f>Criteres!D96</f>
        <v>A</v>
      </c>
      <c r="D96" s="80" t="str">
        <f>Criteres!E96</f>
        <v>Dans chaque formulaire, les champs de même nature sont-ils regroupés, si nécessaire ?</v>
      </c>
      <c r="E96" s="13" t="s">
        <v>199</v>
      </c>
      <c r="F96" s="12"/>
      <c r="G96" s="155" t="s">
        <v>424</v>
      </c>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198</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198</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20">
      <c r="A100" s="78" t="str">
        <f>Criteres!B100</f>
        <v>Formulaires</v>
      </c>
      <c r="B100" s="79" t="str">
        <f>Criteres!C100</f>
        <v>11.9</v>
      </c>
      <c r="C100" s="79" t="str">
        <f>Criteres!D100</f>
        <v>A</v>
      </c>
      <c r="D100" s="80" t="str">
        <f>Criteres!E100</f>
        <v>Dans chaque formulaire, l'intitulé de chaque bouton est-il pertinent (hors cas particuliers) ?</v>
      </c>
      <c r="E100" s="13" t="s">
        <v>199</v>
      </c>
      <c r="F100" s="12"/>
      <c r="G100" s="155" t="s">
        <v>407</v>
      </c>
      <c r="H100" s="55"/>
      <c r="I100" s="54"/>
    </row>
    <row r="101" spans="1:9" ht="156">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199</v>
      </c>
      <c r="F101" s="12"/>
      <c r="G101" s="155" t="s">
        <v>422</v>
      </c>
      <c r="H101" s="55"/>
      <c r="I101" s="54"/>
    </row>
    <row r="102" spans="1:9" ht="120">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199</v>
      </c>
      <c r="F102" s="12"/>
      <c r="G102" s="155" t="s">
        <v>423</v>
      </c>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198</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199</v>
      </c>
      <c r="F115" s="12"/>
      <c r="G115" s="155" t="s">
        <v>425</v>
      </c>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7000000}">
    <filterColumn colId="2">
      <filters>
        <filter val="A"/>
        <filter val="AA"/>
      </filters>
    </filterColumn>
  </autoFilter>
  <mergeCells count="2">
    <mergeCell ref="A1:C1"/>
    <mergeCell ref="A2:C2"/>
  </mergeCells>
  <conditionalFormatting sqref="F4:F136">
    <cfRule type="cellIs" dxfId="230" priority="21" operator="equal">
      <formula>"D"</formula>
    </cfRule>
  </conditionalFormatting>
  <conditionalFormatting sqref="E137:E140">
    <cfRule type="cellIs" dxfId="229" priority="5" operator="equal">
      <formula>"c"</formula>
    </cfRule>
    <cfRule type="cellIs" dxfId="228" priority="6" operator="equal">
      <formula>"nc"</formula>
    </cfRule>
    <cfRule type="cellIs" dxfId="227" priority="7" operator="equal">
      <formula>"na"</formula>
    </cfRule>
    <cfRule type="cellIs" dxfId="226" priority="8" operator="equal">
      <formula>"nt"</formula>
    </cfRule>
  </conditionalFormatting>
  <conditionalFormatting sqref="E4:E136">
    <cfRule type="cellIs" dxfId="225" priority="1" operator="equal">
      <formula>"c"</formula>
    </cfRule>
    <cfRule type="cellIs" dxfId="224" priority="2" operator="equal">
      <formula>"nc"</formula>
    </cfRule>
    <cfRule type="cellIs" dxfId="223" priority="3" operator="equal">
      <formula>"na"</formula>
    </cfRule>
    <cfRule type="cellIs" dxfId="222" priority="4" operator="equal">
      <formula>"nt"</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0" filterMode="1"/>
  <dimension ref="A1:AMJ140"/>
  <sheetViews>
    <sheetView zoomScaleNormal="100" workbookViewId="0">
      <pane ySplit="3" topLeftCell="A48"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Création d'un OM - fenêtre modale (recherche - destination principale)</v>
      </c>
      <c r="E1" s="98"/>
      <c r="F1" s="98"/>
      <c r="G1" s="98"/>
      <c r="H1" s="98"/>
      <c r="I1" s="72" t="str">
        <f ca="1">IFERROR(RIGHT(CELL("nomfichier",$A$2),LEN(CELL("nomfichier",$A$2))-SEARCH("]",CELL("nomfichier",$A$2))), RIGHT(CELL("filename",$A$2),LEN(CELL("filename",$A$2))-SEARCH("]",CELL("filename",$A$2))))</f>
        <v>P05</v>
      </c>
    </row>
    <row r="2" spans="1:1024">
      <c r="A2" s="229" t="s">
        <v>190</v>
      </c>
      <c r="B2" s="229"/>
      <c r="C2" s="229"/>
      <c r="D2" s="134" t="str">
        <f ca="1">IF(LOOKUP(I1,Echantillon!A11:A69,Echantillon!C11:C69)&lt;&gt;0,LOOKUP(I1,Echantillon!A11:A69,Echantillon!C11:C69),"-")</f>
        <v>NA</v>
      </c>
      <c r="E2" s="99"/>
      <c r="F2" s="99"/>
      <c r="G2" s="99"/>
      <c r="H2" s="99"/>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251">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445</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80">
      <c r="A53" s="78" t="str">
        <f>Criteres!B53</f>
        <v>Script</v>
      </c>
      <c r="B53" s="79" t="str">
        <f>Criteres!C53</f>
        <v>7.3</v>
      </c>
      <c r="C53" s="79" t="str">
        <f>Criteres!D53</f>
        <v>A</v>
      </c>
      <c r="D53" s="80" t="str">
        <f>Criteres!E53</f>
        <v>Chaque script est-il contrôlable par le clavier et par tout dispositif de pointage (hors cas particuliers) ?</v>
      </c>
      <c r="E53" s="13" t="s">
        <v>199</v>
      </c>
      <c r="F53" s="12"/>
      <c r="G53" s="155" t="s">
        <v>447</v>
      </c>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200</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200</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200</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200</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200</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200</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20">
      <c r="A67" s="78" t="str">
        <f>Criteres!B67</f>
        <v>Structuration</v>
      </c>
      <c r="B67" s="79" t="str">
        <f>Criteres!C67</f>
        <v>9.1</v>
      </c>
      <c r="C67" s="79" t="str">
        <f>Criteres!D67</f>
        <v>A</v>
      </c>
      <c r="D67" s="80" t="str">
        <f>Criteres!E67</f>
        <v>Dans chaque page web, l'information est-elle structurée par l'utilisation appropriée de titres ?</v>
      </c>
      <c r="E67" s="13" t="s">
        <v>199</v>
      </c>
      <c r="F67" s="12"/>
      <c r="G67" s="164" t="s">
        <v>430</v>
      </c>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199</v>
      </c>
      <c r="F68" s="12"/>
      <c r="G68" s="155" t="s">
        <v>429</v>
      </c>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431</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200</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200</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432</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198</v>
      </c>
      <c r="F84" s="12"/>
      <c r="G84" s="18"/>
      <c r="H84" s="55"/>
      <c r="I84" s="54"/>
    </row>
    <row r="85" spans="1:9" ht="108">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199</v>
      </c>
      <c r="F85" s="12"/>
      <c r="G85" s="132" t="s">
        <v>428</v>
      </c>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c r="A92" s="78" t="str">
        <f>Criteres!B92</f>
        <v>Formulaires</v>
      </c>
      <c r="B92" s="79" t="str">
        <f>Criteres!C92</f>
        <v>11.1</v>
      </c>
      <c r="C92" s="79" t="str">
        <f>Criteres!D92</f>
        <v>A</v>
      </c>
      <c r="D92" s="80" t="str">
        <f>Criteres!E92</f>
        <v>Chaque champ de formulaire a-t-il une étiquette ?</v>
      </c>
      <c r="E92" s="13" t="s">
        <v>198</v>
      </c>
      <c r="F92" s="12"/>
      <c r="G92" s="155"/>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198</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198</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198</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200</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55"/>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200</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200</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200</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200</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200</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200</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200</v>
      </c>
      <c r="G140" s="92"/>
    </row>
  </sheetData>
  <autoFilter ref="A3:H140" xr:uid="{00000000-0009-0000-0000-000008000000}">
    <filterColumn colId="2">
      <filters>
        <filter val="A"/>
        <filter val="AA"/>
      </filters>
    </filterColumn>
  </autoFilter>
  <mergeCells count="2">
    <mergeCell ref="A1:C1"/>
    <mergeCell ref="A2:C2"/>
  </mergeCells>
  <conditionalFormatting sqref="E5:E31 E35:E136">
    <cfRule type="cellIs" dxfId="221" priority="14" operator="equal">
      <formula>"c"</formula>
    </cfRule>
    <cfRule type="cellIs" dxfId="220" priority="15" operator="equal">
      <formula>"nc"</formula>
    </cfRule>
    <cfRule type="cellIs" dxfId="219" priority="16" operator="equal">
      <formula>"na"</formula>
    </cfRule>
    <cfRule type="cellIs" dxfId="218" priority="17" operator="equal">
      <formula>"nt"</formula>
    </cfRule>
  </conditionalFormatting>
  <conditionalFormatting sqref="F4:F136">
    <cfRule type="cellIs" dxfId="217" priority="13" operator="equal">
      <formula>"D"</formula>
    </cfRule>
  </conditionalFormatting>
  <conditionalFormatting sqref="E137:E140">
    <cfRule type="cellIs" dxfId="216" priority="9" operator="equal">
      <formula>"c"</formula>
    </cfRule>
    <cfRule type="cellIs" dxfId="215" priority="10" operator="equal">
      <formula>"nc"</formula>
    </cfRule>
    <cfRule type="cellIs" dxfId="214" priority="11" operator="equal">
      <formula>"na"</formula>
    </cfRule>
    <cfRule type="cellIs" dxfId="213" priority="12" operator="equal">
      <formula>"nt"</formula>
    </cfRule>
  </conditionalFormatting>
  <conditionalFormatting sqref="E4">
    <cfRule type="cellIs" dxfId="212" priority="5" operator="equal">
      <formula>"c"</formula>
    </cfRule>
    <cfRule type="cellIs" dxfId="211" priority="6" operator="equal">
      <formula>"nc"</formula>
    </cfRule>
    <cfRule type="cellIs" dxfId="210" priority="7" operator="equal">
      <formula>"na"</formula>
    </cfRule>
    <cfRule type="cellIs" dxfId="209" priority="8" operator="equal">
      <formula>"nt"</formula>
    </cfRule>
  </conditionalFormatting>
  <conditionalFormatting sqref="E32:E34">
    <cfRule type="cellIs" dxfId="208" priority="1" operator="equal">
      <formula>"c"</formula>
    </cfRule>
    <cfRule type="cellIs" dxfId="207" priority="2" operator="equal">
      <formula>"nc"</formula>
    </cfRule>
    <cfRule type="cellIs" dxfId="206" priority="3" operator="equal">
      <formula>"na"</formula>
    </cfRule>
    <cfRule type="cellIs" dxfId="205" priority="4" operator="equal">
      <formula>"nt"</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filterMode="1"/>
  <dimension ref="A1:AMJ140"/>
  <sheetViews>
    <sheetView zoomScaleNormal="100"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Création d'un OM - (onglets prestations / saisie des étapes / frais prévisionnel) / fenêtre modale statut</v>
      </c>
      <c r="E1" s="100"/>
      <c r="F1" s="100"/>
      <c r="G1" s="100"/>
      <c r="H1" s="100"/>
      <c r="I1" s="72" t="str">
        <f ca="1">IFERROR(RIGHT(CELL("nomfichier",$A$2),LEN(CELL("nomfichier",$A$2))-SEARCH("]",CELL("nomfichier",$A$2))), RIGHT(CELL("filename",$A$2),LEN(CELL("filename",$A$2))-SEARCH("]",CELL("filename",$A$2))))</f>
        <v>P06</v>
      </c>
    </row>
    <row r="2" spans="1:1024">
      <c r="A2" s="229" t="s">
        <v>190</v>
      </c>
      <c r="B2" s="229"/>
      <c r="C2" s="229"/>
      <c r="D2" s="134" t="str">
        <f ca="1">IF(LOOKUP(I1,Echantillon!A11:A69,Echantillon!C11:C69)&lt;&gt;0,LOOKUP(I1,Echantillon!A11:A69,Echantillon!C11:C69),"-")</f>
        <v>NA</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262">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489</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200</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96">
      <c r="A55" s="78" t="str">
        <f>Criteres!B55</f>
        <v>Script</v>
      </c>
      <c r="B55" s="79" t="str">
        <f>Criteres!C55</f>
        <v>7.5</v>
      </c>
      <c r="C55" s="79" t="str">
        <f>Criteres!D55</f>
        <v>AA</v>
      </c>
      <c r="D55" s="80" t="str">
        <f>Criteres!E55</f>
        <v>Dans chaque page web, les messages de statut sont-ils correctement restitués par les technologies d'assistance ?</v>
      </c>
      <c r="E55" s="13" t="s">
        <v>199</v>
      </c>
      <c r="F55" s="12"/>
      <c r="G55" s="165" t="s">
        <v>455</v>
      </c>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198</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199</v>
      </c>
      <c r="F67" s="12"/>
      <c r="G67" s="164" t="s">
        <v>456</v>
      </c>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200</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457</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199</v>
      </c>
      <c r="F74" s="12"/>
      <c r="G74" s="155" t="s">
        <v>458</v>
      </c>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200</v>
      </c>
      <c r="F75" s="12"/>
      <c r="G75" s="18"/>
      <c r="H75" s="55"/>
      <c r="I75" s="54"/>
    </row>
    <row r="76" spans="1:9" ht="120">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199</v>
      </c>
      <c r="F76" s="12"/>
      <c r="G76" s="155" t="s">
        <v>459</v>
      </c>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32">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460</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199</v>
      </c>
      <c r="F81" s="12"/>
      <c r="G81" s="153" t="s">
        <v>484</v>
      </c>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461</v>
      </c>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200</v>
      </c>
      <c r="F84" s="12"/>
      <c r="G84" s="18"/>
      <c r="H84" s="55"/>
      <c r="I84" s="54"/>
    </row>
    <row r="85" spans="1:9" ht="132">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199</v>
      </c>
      <c r="F85" s="12"/>
      <c r="G85" s="132" t="s">
        <v>462</v>
      </c>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199</v>
      </c>
      <c r="F92" s="12"/>
      <c r="G92" s="155" t="s">
        <v>463</v>
      </c>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198</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198</v>
      </c>
      <c r="F96" s="12"/>
      <c r="G96" s="155"/>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198</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198</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200</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198</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200</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200</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200</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200</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200</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200</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200</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200</v>
      </c>
      <c r="G140" s="92"/>
    </row>
  </sheetData>
  <autoFilter ref="A3:H140" xr:uid="{00000000-0009-0000-0000-000009000000}">
    <filterColumn colId="2">
      <filters>
        <filter val="A"/>
        <filter val="AA"/>
      </filters>
    </filterColumn>
  </autoFilter>
  <mergeCells count="2">
    <mergeCell ref="A1:C1"/>
    <mergeCell ref="A2:C2"/>
  </mergeCells>
  <conditionalFormatting sqref="E5:E136">
    <cfRule type="cellIs" dxfId="204" priority="10" operator="equal">
      <formula>"c"</formula>
    </cfRule>
    <cfRule type="cellIs" dxfId="203" priority="11" operator="equal">
      <formula>"nc"</formula>
    </cfRule>
    <cfRule type="cellIs" dxfId="202" priority="12" operator="equal">
      <formula>"na"</formula>
    </cfRule>
    <cfRule type="cellIs" dxfId="201" priority="13" operator="equal">
      <formula>"nt"</formula>
    </cfRule>
  </conditionalFormatting>
  <conditionalFormatting sqref="F4:F136">
    <cfRule type="cellIs" dxfId="200" priority="9" operator="equal">
      <formula>"D"</formula>
    </cfRule>
  </conditionalFormatting>
  <conditionalFormatting sqref="E137:E140">
    <cfRule type="cellIs" dxfId="199" priority="5" operator="equal">
      <formula>"c"</formula>
    </cfRule>
    <cfRule type="cellIs" dxfId="198" priority="6" operator="equal">
      <formula>"nc"</formula>
    </cfRule>
    <cfRule type="cellIs" dxfId="197" priority="7" operator="equal">
      <formula>"na"</formula>
    </cfRule>
    <cfRule type="cellIs" dxfId="196" priority="8" operator="equal">
      <formula>"nt"</formula>
    </cfRule>
  </conditionalFormatting>
  <conditionalFormatting sqref="E4">
    <cfRule type="cellIs" dxfId="195" priority="1" operator="equal">
      <formula>"c"</formula>
    </cfRule>
    <cfRule type="cellIs" dxfId="194" priority="2" operator="equal">
      <formula>"nc"</formula>
    </cfRule>
    <cfRule type="cellIs" dxfId="193" priority="3" operator="equal">
      <formula>"na"</formula>
    </cfRule>
    <cfRule type="cellIs" dxfId="192" priority="4" operator="equal">
      <formula>"nt"</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2" filterMode="1"/>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Recherche OM existant</v>
      </c>
      <c r="E1" s="100"/>
      <c r="F1" s="100"/>
      <c r="G1" s="100"/>
      <c r="H1" s="100"/>
      <c r="I1" s="72" t="str">
        <f ca="1">IFERROR(RIGHT(CELL("nomfichier",$A$2),LEN(CELL("nomfichier",$A$2))-SEARCH("]",CELL("nomfichier",$A$2))), RIGHT(CELL("filename",$A$2),LEN(CELL("filename",$A$2))-SEARCH("]",CELL("filename",$A$2))))</f>
        <v>P07</v>
      </c>
    </row>
    <row r="2" spans="1:1024">
      <c r="A2" s="229" t="s">
        <v>190</v>
      </c>
      <c r="B2" s="229"/>
      <c r="C2" s="229"/>
      <c r="D2" s="134" t="str">
        <f ca="1">IF(LOOKUP(I1,Echantillon!A11:A69,Echantillon!C11:C69)&lt;&gt;0,LOOKUP(I1,Echantillon!A11:A69,Echantillon!C11:C69),"-")</f>
        <v>NA</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251">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465</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32">
      <c r="A53" s="78" t="str">
        <f>Criteres!B53</f>
        <v>Script</v>
      </c>
      <c r="B53" s="79" t="str">
        <f>Criteres!C53</f>
        <v>7.3</v>
      </c>
      <c r="C53" s="79" t="str">
        <f>Criteres!D53</f>
        <v>A</v>
      </c>
      <c r="D53" s="80" t="str">
        <f>Criteres!E53</f>
        <v>Chaque script est-il contrôlable par le clavier et par tout dispositif de pointage (hors cas particuliers) ?</v>
      </c>
      <c r="E53" s="13" t="s">
        <v>199</v>
      </c>
      <c r="F53" s="12"/>
      <c r="G53" s="155" t="s">
        <v>466</v>
      </c>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200</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200</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200</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200</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200</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200</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200</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200</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200</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200</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200</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200</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200</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200</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200</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200</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200</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200</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200</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200</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A000000}">
    <filterColumn colId="2">
      <filters>
        <filter val="A"/>
        <filter val="AA"/>
      </filters>
    </filterColumn>
  </autoFilter>
  <mergeCells count="2">
    <mergeCell ref="A1:C1"/>
    <mergeCell ref="A2:C2"/>
  </mergeCells>
  <conditionalFormatting sqref="E5:E50 E52 E54:E136">
    <cfRule type="cellIs" dxfId="191" priority="20" operator="equal">
      <formula>"c"</formula>
    </cfRule>
    <cfRule type="cellIs" dxfId="190" priority="21" operator="equal">
      <formula>"nc"</formula>
    </cfRule>
    <cfRule type="cellIs" dxfId="189" priority="22" operator="equal">
      <formula>"na"</formula>
    </cfRule>
    <cfRule type="cellIs" dxfId="188" priority="23" operator="equal">
      <formula>"nt"</formula>
    </cfRule>
  </conditionalFormatting>
  <conditionalFormatting sqref="F4:F50 F52 F54:F136">
    <cfRule type="cellIs" dxfId="187" priority="19" operator="equal">
      <formula>"D"</formula>
    </cfRule>
  </conditionalFormatting>
  <conditionalFormatting sqref="E137:E140">
    <cfRule type="cellIs" dxfId="186" priority="15" operator="equal">
      <formula>"c"</formula>
    </cfRule>
    <cfRule type="cellIs" dxfId="185" priority="16" operator="equal">
      <formula>"nc"</formula>
    </cfRule>
    <cfRule type="cellIs" dxfId="184" priority="17" operator="equal">
      <formula>"na"</formula>
    </cfRule>
    <cfRule type="cellIs" dxfId="183" priority="18" operator="equal">
      <formula>"nt"</formula>
    </cfRule>
  </conditionalFormatting>
  <conditionalFormatting sqref="E4">
    <cfRule type="cellIs" dxfId="182" priority="11" operator="equal">
      <formula>"c"</formula>
    </cfRule>
    <cfRule type="cellIs" dxfId="181" priority="12" operator="equal">
      <formula>"nc"</formula>
    </cfRule>
    <cfRule type="cellIs" dxfId="180" priority="13" operator="equal">
      <formula>"na"</formula>
    </cfRule>
    <cfRule type="cellIs" dxfId="179" priority="14" operator="equal">
      <formula>"nt"</formula>
    </cfRule>
  </conditionalFormatting>
  <conditionalFormatting sqref="E51">
    <cfRule type="cellIs" dxfId="178" priority="7" operator="equal">
      <formula>"c"</formula>
    </cfRule>
    <cfRule type="cellIs" dxfId="177" priority="8" operator="equal">
      <formula>"nc"</formula>
    </cfRule>
    <cfRule type="cellIs" dxfId="176" priority="9" operator="equal">
      <formula>"na"</formula>
    </cfRule>
    <cfRule type="cellIs" dxfId="175" priority="10" operator="equal">
      <formula>"nt"</formula>
    </cfRule>
  </conditionalFormatting>
  <conditionalFormatting sqref="F51">
    <cfRule type="cellIs" dxfId="174" priority="6" operator="equal">
      <formula>"D"</formula>
    </cfRule>
  </conditionalFormatting>
  <conditionalFormatting sqref="E53">
    <cfRule type="cellIs" dxfId="173" priority="2" operator="equal">
      <formula>"c"</formula>
    </cfRule>
    <cfRule type="cellIs" dxfId="172" priority="3" operator="equal">
      <formula>"nc"</formula>
    </cfRule>
    <cfRule type="cellIs" dxfId="171" priority="4" operator="equal">
      <formula>"na"</formula>
    </cfRule>
    <cfRule type="cellIs" dxfId="170" priority="5" operator="equal">
      <formula>"nt"</formula>
    </cfRule>
  </conditionalFormatting>
  <conditionalFormatting sqref="F53">
    <cfRule type="cellIs" dxfId="169" priority="1" operator="equal">
      <formula>"D"</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3" filterMode="1"/>
  <dimension ref="A1:AMJ140"/>
  <sheetViews>
    <sheetView workbookViewId="0">
      <pane ySplit="3" topLeftCell="A45"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Recherche</v>
      </c>
      <c r="E1" s="100"/>
      <c r="F1" s="100"/>
      <c r="G1" s="100"/>
      <c r="H1" s="100"/>
      <c r="I1" s="72" t="str">
        <f ca="1">IFERROR(RIGHT(CELL("nomfichier",$A$2),LEN(CELL("nomfichier",$A$2))-SEARCH("]",CELL("nomfichier",$A$2))), RIGHT(CELL("filename",$A$2),LEN(CELL("filename",$A$2))-SEARCH("]",CELL("filename",$A$2))))</f>
        <v>P08</v>
      </c>
    </row>
    <row r="2" spans="1:1024">
      <c r="A2" s="229" t="s">
        <v>190</v>
      </c>
      <c r="B2" s="229"/>
      <c r="C2" s="229"/>
      <c r="D2" s="134" t="str">
        <f ca="1">IF(LOOKUP(I1,Echantillon!A11:A69,Echantillon!C11:C69)&lt;&gt;0,LOOKUP(I1,Echantillon!A11:A69,Echantillon!C11:C69),"-")</f>
        <v>https://cdtm-formation.concur.fr/#search</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198</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198</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490</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200</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198</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198</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198</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198</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477</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200</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200</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198</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198</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198</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198</v>
      </c>
      <c r="F100" s="12"/>
      <c r="G100" s="18"/>
      <c r="H100" s="55"/>
      <c r="I100" s="54"/>
    </row>
    <row r="101" spans="1:9" ht="144">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199</v>
      </c>
      <c r="F101" s="12"/>
      <c r="G101" s="155" t="s">
        <v>483</v>
      </c>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198</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B000000}">
    <filterColumn colId="2">
      <filters>
        <filter val="A"/>
        <filter val="AA"/>
      </filters>
    </filterColumn>
  </autoFilter>
  <mergeCells count="2">
    <mergeCell ref="A1:C1"/>
    <mergeCell ref="A2:C2"/>
  </mergeCells>
  <conditionalFormatting sqref="E5:E136">
    <cfRule type="cellIs" dxfId="168" priority="10" operator="equal">
      <formula>"c"</formula>
    </cfRule>
    <cfRule type="cellIs" dxfId="167" priority="11" operator="equal">
      <formula>"nc"</formula>
    </cfRule>
    <cfRule type="cellIs" dxfId="166" priority="12" operator="equal">
      <formula>"na"</formula>
    </cfRule>
    <cfRule type="cellIs" dxfId="165" priority="13" operator="equal">
      <formula>"nt"</formula>
    </cfRule>
  </conditionalFormatting>
  <conditionalFormatting sqref="F4:F136">
    <cfRule type="cellIs" dxfId="164" priority="9" operator="equal">
      <formula>"D"</formula>
    </cfRule>
  </conditionalFormatting>
  <conditionalFormatting sqref="E137:E140">
    <cfRule type="cellIs" dxfId="163" priority="5" operator="equal">
      <formula>"c"</formula>
    </cfRule>
    <cfRule type="cellIs" dxfId="162" priority="6" operator="equal">
      <formula>"nc"</formula>
    </cfRule>
    <cfRule type="cellIs" dxfId="161" priority="7" operator="equal">
      <formula>"na"</formula>
    </cfRule>
    <cfRule type="cellIs" dxfId="160" priority="8" operator="equal">
      <formula>"nt"</formula>
    </cfRule>
  </conditionalFormatting>
  <conditionalFormatting sqref="E4">
    <cfRule type="cellIs" dxfId="159" priority="1" operator="equal">
      <formula>"c"</formula>
    </cfRule>
    <cfRule type="cellIs" dxfId="158" priority="2" operator="equal">
      <formula>"nc"</formula>
    </cfRule>
    <cfRule type="cellIs" dxfId="157" priority="3" operator="equal">
      <formula>"na"</formula>
    </cfRule>
    <cfRule type="cellIs" dxfId="156" priority="4" operator="equal">
      <formula>"nt"</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4" filterMode="1"/>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Administration Chorus DT</v>
      </c>
      <c r="E1" s="100"/>
      <c r="F1" s="100"/>
      <c r="G1" s="100"/>
      <c r="H1" s="100"/>
      <c r="I1" s="72" t="str">
        <f ca="1">IFERROR(RIGHT(CELL("nomfichier",$A$2),LEN(CELL("nomfichier",$A$2))-SEARCH("]",CELL("nomfichier",$A$2))), RIGHT(CELL("filename",$A$2),LEN(CELL("filename",$A$2))-SEARCH("]",CELL("filename",$A$2))))</f>
        <v>P09</v>
      </c>
    </row>
    <row r="2" spans="1:1024">
      <c r="A2" s="229" t="s">
        <v>190</v>
      </c>
      <c r="B2" s="229"/>
      <c r="C2" s="229"/>
      <c r="D2" s="134" t="str">
        <f ca="1">IF(LOOKUP(I1,Echantillon!A11:A69,Echantillon!C11:C69)&lt;&gt;0,LOOKUP(I1,Echantillon!A11:A69,Echantillon!C11:C69),"-")</f>
        <v>https://cdtm-formation.concur.fr/#admin?table_cod=BTAREL&amp;</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200</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306">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439</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200</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199</v>
      </c>
      <c r="F62" s="12"/>
      <c r="G62" s="155" t="s">
        <v>438</v>
      </c>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200</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200</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440</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198</v>
      </c>
      <c r="F76" s="12"/>
      <c r="G76" s="155"/>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32">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441</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204">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199</v>
      </c>
      <c r="F84" s="12"/>
      <c r="G84" s="157" t="s">
        <v>442</v>
      </c>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199</v>
      </c>
      <c r="F85" s="12"/>
      <c r="G85" s="132" t="s">
        <v>443</v>
      </c>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199</v>
      </c>
      <c r="F92" s="12"/>
      <c r="G92" s="155" t="s">
        <v>444</v>
      </c>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200</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200</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200</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200</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200</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200</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200</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200</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200</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200</v>
      </c>
      <c r="G140" s="92"/>
    </row>
  </sheetData>
  <autoFilter ref="A3:H140" xr:uid="{00000000-0009-0000-0000-00000C000000}">
    <filterColumn colId="2">
      <filters>
        <filter val="A"/>
        <filter val="AA"/>
      </filters>
    </filterColumn>
  </autoFilter>
  <mergeCells count="2">
    <mergeCell ref="A1:C1"/>
    <mergeCell ref="A2:C2"/>
  </mergeCells>
  <conditionalFormatting sqref="E5:E136">
    <cfRule type="cellIs" dxfId="155" priority="10" operator="equal">
      <formula>"c"</formula>
    </cfRule>
    <cfRule type="cellIs" dxfId="154" priority="11" operator="equal">
      <formula>"nc"</formula>
    </cfRule>
    <cfRule type="cellIs" dxfId="153" priority="12" operator="equal">
      <formula>"na"</formula>
    </cfRule>
    <cfRule type="cellIs" dxfId="152" priority="13" operator="equal">
      <formula>"nt"</formula>
    </cfRule>
  </conditionalFormatting>
  <conditionalFormatting sqref="F4:F136">
    <cfRule type="cellIs" dxfId="151" priority="9" operator="equal">
      <formula>"D"</formula>
    </cfRule>
  </conditionalFormatting>
  <conditionalFormatting sqref="E137:E140">
    <cfRule type="cellIs" dxfId="150" priority="5" operator="equal">
      <formula>"c"</formula>
    </cfRule>
    <cfRule type="cellIs" dxfId="149" priority="6" operator="equal">
      <formula>"nc"</formula>
    </cfRule>
    <cfRule type="cellIs" dxfId="148" priority="7" operator="equal">
      <formula>"na"</formula>
    </cfRule>
    <cfRule type="cellIs" dxfId="147" priority="8" operator="equal">
      <formula>"nt"</formula>
    </cfRule>
  </conditionalFormatting>
  <conditionalFormatting sqref="E4">
    <cfRule type="cellIs" dxfId="146" priority="1" operator="equal">
      <formula>"c"</formula>
    </cfRule>
    <cfRule type="cellIs" dxfId="145" priority="2" operator="equal">
      <formula>"nc"</formula>
    </cfRule>
    <cfRule type="cellIs" dxfId="144" priority="3" operator="equal">
      <formula>"na"</formula>
    </cfRule>
    <cfRule type="cellIs" dxfId="143" priority="4" operator="equal">
      <formula>"nt"</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5" filterMode="1"/>
  <dimension ref="A1:AMJ140"/>
  <sheetViews>
    <sheetView workbookViewId="0">
      <pane ySplit="3" topLeftCell="A48"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Administration - Relevés par compte client</v>
      </c>
      <c r="E1" s="100"/>
      <c r="F1" s="100"/>
      <c r="G1" s="100"/>
      <c r="H1" s="100"/>
      <c r="I1" s="72" t="str">
        <f ca="1">IFERROR(RIGHT(CELL("nomfichier",$A$2),LEN(CELL("nomfichier",$A$2))-SEARCH("]",CELL("nomfichier",$A$2))), RIGHT(CELL("filename",$A$2),LEN(CELL("filename",$A$2))-SEARCH("]",CELL("filename",$A$2))))</f>
        <v>P10</v>
      </c>
    </row>
    <row r="2" spans="1:1024">
      <c r="A2" s="229" t="s">
        <v>190</v>
      </c>
      <c r="B2" s="229"/>
      <c r="C2" s="229"/>
      <c r="D2" s="134" t="str">
        <f ca="1">IF(LOOKUP(I1,Echantillon!A11:A69,Echantillon!C11:C69)&lt;&gt;0,LOOKUP(I1,Echantillon!A11:A69,Echantillon!C11:C69),"-")</f>
        <v>https://cdtm-formation.concur.fr/#colla</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491</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200</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199</v>
      </c>
      <c r="F62" s="12"/>
      <c r="G62" s="155" t="s">
        <v>468</v>
      </c>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198</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199</v>
      </c>
      <c r="F68" s="12"/>
      <c r="G68" s="155" t="s">
        <v>469</v>
      </c>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470</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198</v>
      </c>
      <c r="F76" s="12"/>
      <c r="G76" s="155"/>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32">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471</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198</v>
      </c>
      <c r="F81" s="12"/>
      <c r="G81" s="153"/>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198</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198</v>
      </c>
      <c r="F84" s="12"/>
      <c r="G84" s="18"/>
      <c r="H84" s="55"/>
      <c r="I84" s="54"/>
    </row>
    <row r="85" spans="1:9" ht="144">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199</v>
      </c>
      <c r="F85" s="12"/>
      <c r="G85" s="132" t="s">
        <v>472</v>
      </c>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199</v>
      </c>
      <c r="F86" s="12"/>
      <c r="G86" s="132" t="s">
        <v>473</v>
      </c>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200</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200</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200</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200</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D000000}">
    <filterColumn colId="2">
      <filters>
        <filter val="A"/>
        <filter val="AA"/>
      </filters>
    </filterColumn>
  </autoFilter>
  <mergeCells count="2">
    <mergeCell ref="A1:C1"/>
    <mergeCell ref="A2:C2"/>
  </mergeCells>
  <conditionalFormatting sqref="E5:E136">
    <cfRule type="cellIs" dxfId="142" priority="10" operator="equal">
      <formula>"c"</formula>
    </cfRule>
    <cfRule type="cellIs" dxfId="141" priority="11" operator="equal">
      <formula>"nc"</formula>
    </cfRule>
    <cfRule type="cellIs" dxfId="140" priority="12" operator="equal">
      <formula>"na"</formula>
    </cfRule>
    <cfRule type="cellIs" dxfId="139" priority="13" operator="equal">
      <formula>"nt"</formula>
    </cfRule>
  </conditionalFormatting>
  <conditionalFormatting sqref="F4:F136">
    <cfRule type="cellIs" dxfId="138" priority="9" operator="equal">
      <formula>"D"</formula>
    </cfRule>
  </conditionalFormatting>
  <conditionalFormatting sqref="E137:E140">
    <cfRule type="cellIs" dxfId="137" priority="5" operator="equal">
      <formula>"c"</formula>
    </cfRule>
    <cfRule type="cellIs" dxfId="136" priority="6" operator="equal">
      <formula>"nc"</formula>
    </cfRule>
    <cfRule type="cellIs" dxfId="135" priority="7" operator="equal">
      <formula>"na"</formula>
    </cfRule>
    <cfRule type="cellIs" dxfId="134" priority="8" operator="equal">
      <formula>"nt"</formula>
    </cfRule>
  </conditionalFormatting>
  <conditionalFormatting sqref="E4">
    <cfRule type="cellIs" dxfId="133" priority="1" operator="equal">
      <formula>"c"</formula>
    </cfRule>
    <cfRule type="cellIs" dxfId="132" priority="2" operator="equal">
      <formula>"nc"</formula>
    </cfRule>
    <cfRule type="cellIs" dxfId="131" priority="3" operator="equal">
      <formula>"na"</formula>
    </cfRule>
    <cfRule type="cellIs" dxfId="130" priority="4" operator="equal">
      <formula>"nt"</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6" filterMode="1"/>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Reportings</v>
      </c>
      <c r="E1" s="100"/>
      <c r="F1" s="100"/>
      <c r="G1" s="100"/>
      <c r="H1" s="100"/>
      <c r="I1" s="72" t="str">
        <f ca="1">IFERROR(RIGHT(CELL("nomfichier",$A$2),LEN(CELL("nomfichier",$A$2))-SEARCH("]",CELL("nomfichier",$A$2))), RIGHT(CELL("filename",$A$2),LEN(CELL("filename",$A$2))-SEARCH("]",CELL("filename",$A$2))))</f>
        <v>P11</v>
      </c>
    </row>
    <row r="2" spans="1:1024">
      <c r="A2" s="229" t="s">
        <v>190</v>
      </c>
      <c r="B2" s="229"/>
      <c r="C2" s="229"/>
      <c r="D2" s="134" t="str">
        <f ca="1">IF(LOOKUP(I1,Echantillon!A11:A69,Echantillon!C11:C69)&lt;&gt;0,LOOKUP(I1,Echantillon!A11:A69,Echantillon!C11:C69),"-")</f>
        <v>https://cdtm-formation.concur.fr/#repom</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199</v>
      </c>
      <c r="F5" s="12"/>
      <c r="G5" s="153" t="s">
        <v>487</v>
      </c>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200</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492</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199</v>
      </c>
      <c r="F53" s="12"/>
      <c r="G53" s="155" t="s">
        <v>485</v>
      </c>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68" t="s">
        <v>479</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199</v>
      </c>
      <c r="F62" s="12"/>
      <c r="G62" s="155" t="s">
        <v>480</v>
      </c>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198</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200</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481</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198</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482</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198</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198</v>
      </c>
      <c r="F92" s="12"/>
      <c r="G92" s="155"/>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55"/>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198</v>
      </c>
      <c r="F95" s="12"/>
      <c r="G95" s="18"/>
      <c r="H95" s="55"/>
      <c r="I95" s="54"/>
    </row>
    <row r="96" spans="1:9" ht="132">
      <c r="A96" s="78" t="str">
        <f>Criteres!B96</f>
        <v>Formulaires</v>
      </c>
      <c r="B96" s="79" t="str">
        <f>Criteres!C96</f>
        <v>11.5</v>
      </c>
      <c r="C96" s="79" t="str">
        <f>Criteres!D96</f>
        <v>A</v>
      </c>
      <c r="D96" s="80" t="str">
        <f>Criteres!E96</f>
        <v>Dans chaque formulaire, les champs de même nature sont-ils regroupés, si nécessaire ?</v>
      </c>
      <c r="E96" s="13" t="s">
        <v>199</v>
      </c>
      <c r="F96" s="12"/>
      <c r="G96" s="155" t="s">
        <v>486</v>
      </c>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198</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200</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200</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200</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E000000}">
    <filterColumn colId="2">
      <filters>
        <filter val="A"/>
        <filter val="AA"/>
      </filters>
    </filterColumn>
  </autoFilter>
  <mergeCells count="2">
    <mergeCell ref="A1:C1"/>
    <mergeCell ref="A2:C2"/>
  </mergeCells>
  <conditionalFormatting sqref="E5:E136">
    <cfRule type="cellIs" dxfId="129" priority="10" operator="equal">
      <formula>"c"</formula>
    </cfRule>
    <cfRule type="cellIs" dxfId="128" priority="11" operator="equal">
      <formula>"nc"</formula>
    </cfRule>
    <cfRule type="cellIs" dxfId="127" priority="12" operator="equal">
      <formula>"na"</formula>
    </cfRule>
    <cfRule type="cellIs" dxfId="126" priority="13" operator="equal">
      <formula>"nt"</formula>
    </cfRule>
  </conditionalFormatting>
  <conditionalFormatting sqref="F4:F136">
    <cfRule type="cellIs" dxfId="125" priority="9" operator="equal">
      <formula>"D"</formula>
    </cfRule>
  </conditionalFormatting>
  <conditionalFormatting sqref="E137:E140">
    <cfRule type="cellIs" dxfId="124" priority="5" operator="equal">
      <formula>"c"</formula>
    </cfRule>
    <cfRule type="cellIs" dxfId="123" priority="6" operator="equal">
      <formula>"nc"</formula>
    </cfRule>
    <cfRule type="cellIs" dxfId="122" priority="7" operator="equal">
      <formula>"na"</formula>
    </cfRule>
    <cfRule type="cellIs" dxfId="121" priority="8" operator="equal">
      <formula>"nt"</formula>
    </cfRule>
  </conditionalFormatting>
  <conditionalFormatting sqref="E4">
    <cfRule type="cellIs" dxfId="120" priority="1" operator="equal">
      <formula>"c"</formula>
    </cfRule>
    <cfRule type="cellIs" dxfId="119" priority="2" operator="equal">
      <formula>"nc"</formula>
    </cfRule>
    <cfRule type="cellIs" dxfId="118" priority="3" operator="equal">
      <formula>"na"</formula>
    </cfRule>
    <cfRule type="cellIs" dxfId="117" priority="4" operator="equal">
      <formula>"nt"</formula>
    </cfRule>
  </conditionalFormatting>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rowBreaks count="4" manualBreakCount="4">
    <brk id="19" max="16383" man="1"/>
    <brk id="41" max="16383" man="1"/>
    <brk id="75" max="16383" man="1"/>
    <brk id="10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7"/>
  <dimension ref="A1:AMJ140"/>
  <sheetViews>
    <sheetView workbookViewId="0">
      <pane xSplit="6" ySplit="3" topLeftCell="G4" activePane="bottomRight" state="frozenSplit"/>
      <selection activeCell="K6" sqref="K6:P11"/>
      <selection pane="topRight" activeCell="K6" sqref="K6:P11"/>
      <selection pane="bottomLeft" activeCell="K6" sqref="K6:P11"/>
      <selection pane="bottomRigh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P12</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F000000}"/>
  <mergeCells count="2">
    <mergeCell ref="A1:C1"/>
    <mergeCell ref="A2:C2"/>
  </mergeCells>
  <conditionalFormatting sqref="E5:E136">
    <cfRule type="cellIs" dxfId="116" priority="10" operator="equal">
      <formula>"c"</formula>
    </cfRule>
    <cfRule type="cellIs" dxfId="115" priority="11" operator="equal">
      <formula>"nc"</formula>
    </cfRule>
    <cfRule type="cellIs" dxfId="114" priority="12" operator="equal">
      <formula>"na"</formula>
    </cfRule>
    <cfRule type="cellIs" dxfId="113" priority="13" operator="equal">
      <formula>"nt"</formula>
    </cfRule>
  </conditionalFormatting>
  <conditionalFormatting sqref="F4:F136">
    <cfRule type="cellIs" dxfId="112" priority="9" operator="equal">
      <formula>"D"</formula>
    </cfRule>
  </conditionalFormatting>
  <conditionalFormatting sqref="E137:E140">
    <cfRule type="cellIs" dxfId="111" priority="5" operator="equal">
      <formula>"c"</formula>
    </cfRule>
    <cfRule type="cellIs" dxfId="110" priority="6" operator="equal">
      <formula>"nc"</formula>
    </cfRule>
    <cfRule type="cellIs" dxfId="109" priority="7" operator="equal">
      <formula>"na"</formula>
    </cfRule>
    <cfRule type="cellIs" dxfId="108" priority="8" operator="equal">
      <formula>"nt"</formula>
    </cfRule>
  </conditionalFormatting>
  <conditionalFormatting sqref="E4">
    <cfRule type="cellIs" dxfId="107" priority="1" operator="equal">
      <formula>"c"</formula>
    </cfRule>
    <cfRule type="cellIs" dxfId="106" priority="2" operator="equal">
      <formula>"nc"</formula>
    </cfRule>
    <cfRule type="cellIs" dxfId="105" priority="3" operator="equal">
      <formula>"na"</formula>
    </cfRule>
    <cfRule type="cellIs" dxfId="104" priority="4" operator="equal">
      <formula>"nt"</formula>
    </cfRule>
  </conditionalFormatting>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rowBreaks count="4" manualBreakCount="4">
    <brk id="19" max="16383" man="1"/>
    <brk id="41" max="16383" man="1"/>
    <brk id="75" max="16383" man="1"/>
    <brk id="10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8"/>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P13</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97"/>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0000000}"/>
  <mergeCells count="2">
    <mergeCell ref="A1:C1"/>
    <mergeCell ref="A2:C2"/>
  </mergeCells>
  <conditionalFormatting sqref="E5:E136">
    <cfRule type="cellIs" dxfId="103" priority="10" operator="equal">
      <formula>"c"</formula>
    </cfRule>
    <cfRule type="cellIs" dxfId="102" priority="11" operator="equal">
      <formula>"nc"</formula>
    </cfRule>
    <cfRule type="cellIs" dxfId="101" priority="12" operator="equal">
      <formula>"na"</formula>
    </cfRule>
    <cfRule type="cellIs" dxfId="100" priority="13" operator="equal">
      <formula>"nt"</formula>
    </cfRule>
  </conditionalFormatting>
  <conditionalFormatting sqref="F4:F136">
    <cfRule type="cellIs" dxfId="99" priority="9" operator="equal">
      <formula>"D"</formula>
    </cfRule>
  </conditionalFormatting>
  <conditionalFormatting sqref="E137:E140">
    <cfRule type="cellIs" dxfId="98" priority="5" operator="equal">
      <formula>"c"</formula>
    </cfRule>
    <cfRule type="cellIs" dxfId="97" priority="6" operator="equal">
      <formula>"nc"</formula>
    </cfRule>
    <cfRule type="cellIs" dxfId="96" priority="7" operator="equal">
      <formula>"na"</formula>
    </cfRule>
    <cfRule type="cellIs" dxfId="95" priority="8" operator="equal">
      <formula>"nt"</formula>
    </cfRule>
  </conditionalFormatting>
  <conditionalFormatting sqref="E4">
    <cfRule type="cellIs" dxfId="94" priority="1" operator="equal">
      <formula>"c"</formula>
    </cfRule>
    <cfRule type="cellIs" dxfId="93" priority="2" operator="equal">
      <formula>"nc"</formula>
    </cfRule>
    <cfRule type="cellIs" dxfId="92" priority="3" operator="equal">
      <formula>"na"</formula>
    </cfRule>
    <cfRule type="cellIs" dxfId="91" priority="4" operator="equal">
      <formula>"nt"</formula>
    </cfRule>
  </conditionalFormatting>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rowBreaks count="4" manualBreakCount="4">
    <brk id="19" max="16383" man="1"/>
    <brk id="41" max="16383" man="1"/>
    <brk id="75" max="16383" man="1"/>
    <brk id="105"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filterMode="1"/>
  <dimension ref="A1:E200"/>
  <sheetViews>
    <sheetView zoomScaleNormal="100" workbookViewId="0">
      <selection activeCell="F96" sqref="F96"/>
    </sheetView>
  </sheetViews>
  <sheetFormatPr baseColWidth="10" defaultColWidth="8.6640625" defaultRowHeight="15"/>
  <cols>
    <col min="1" max="1" width="2.1640625" style="5" customWidth="1"/>
    <col min="2" max="2" width="15.6640625" style="74" customWidth="1"/>
    <col min="3" max="3" width="9.5" style="4" customWidth="1"/>
    <col min="4" max="4" width="8.33203125" style="160" customWidth="1"/>
    <col min="5" max="5" width="39.33203125" style="92" customWidth="1"/>
    <col min="6" max="16384" width="8.6640625" style="5"/>
  </cols>
  <sheetData>
    <row r="1" spans="1:5">
      <c r="A1" s="117"/>
      <c r="B1" s="158"/>
      <c r="C1" s="158"/>
      <c r="D1" s="158"/>
      <c r="E1" s="151"/>
    </row>
    <row r="2" spans="1:5">
      <c r="A2" s="119"/>
      <c r="B2" s="176" t="s">
        <v>360</v>
      </c>
      <c r="C2" s="176"/>
      <c r="D2" s="176"/>
      <c r="E2" s="152"/>
    </row>
    <row r="3" spans="1:5" s="74" customFormat="1" ht="24">
      <c r="A3" s="120"/>
      <c r="B3" s="121" t="s">
        <v>29</v>
      </c>
      <c r="C3" s="122" t="s">
        <v>30</v>
      </c>
      <c r="D3" s="122" t="s">
        <v>31</v>
      </c>
      <c r="E3" s="122" t="s">
        <v>32</v>
      </c>
    </row>
    <row r="4" spans="1:5" s="3" customFormat="1" ht="118.5" customHeight="1">
      <c r="A4" s="93"/>
      <c r="B4" s="123" t="s">
        <v>236</v>
      </c>
      <c r="C4" s="124" t="s">
        <v>33</v>
      </c>
      <c r="D4" s="125" t="s">
        <v>34</v>
      </c>
      <c r="E4" s="126" t="s">
        <v>275</v>
      </c>
    </row>
    <row r="5" spans="1:5" s="3" customFormat="1" ht="130.5" customHeight="1">
      <c r="A5" s="93"/>
      <c r="B5" s="123" t="s">
        <v>236</v>
      </c>
      <c r="C5" s="124" t="s">
        <v>35</v>
      </c>
      <c r="D5" s="125" t="s">
        <v>34</v>
      </c>
      <c r="E5" s="126" t="s">
        <v>237</v>
      </c>
    </row>
    <row r="6" spans="1:5" s="3" customFormat="1" ht="36">
      <c r="A6" s="93"/>
      <c r="B6" s="123" t="s">
        <v>236</v>
      </c>
      <c r="C6" s="124" t="s">
        <v>36</v>
      </c>
      <c r="D6" s="125" t="s">
        <v>34</v>
      </c>
      <c r="E6" s="126" t="s">
        <v>290</v>
      </c>
    </row>
    <row r="7" spans="1:5" s="3" customFormat="1" ht="81.75" customHeight="1">
      <c r="A7" s="93"/>
      <c r="B7" s="123" t="s">
        <v>236</v>
      </c>
      <c r="C7" s="124" t="s">
        <v>37</v>
      </c>
      <c r="D7" s="125" t="s">
        <v>34</v>
      </c>
      <c r="E7" s="126" t="s">
        <v>291</v>
      </c>
    </row>
    <row r="8" spans="1:5" s="3" customFormat="1" ht="58.5" customHeight="1">
      <c r="A8" s="93"/>
      <c r="B8" s="123" t="s">
        <v>236</v>
      </c>
      <c r="C8" s="124" t="s">
        <v>38</v>
      </c>
      <c r="D8" s="125" t="s">
        <v>34</v>
      </c>
      <c r="E8" s="126" t="s">
        <v>292</v>
      </c>
    </row>
    <row r="9" spans="1:5" s="3" customFormat="1" ht="24">
      <c r="A9" s="93"/>
      <c r="B9" s="123" t="s">
        <v>236</v>
      </c>
      <c r="C9" s="124" t="s">
        <v>39</v>
      </c>
      <c r="D9" s="125" t="s">
        <v>34</v>
      </c>
      <c r="E9" s="154" t="s">
        <v>293</v>
      </c>
    </row>
    <row r="10" spans="1:5" s="3" customFormat="1" ht="36">
      <c r="A10" s="93"/>
      <c r="B10" s="123" t="s">
        <v>236</v>
      </c>
      <c r="C10" s="124" t="s">
        <v>40</v>
      </c>
      <c r="D10" s="125" t="s">
        <v>34</v>
      </c>
      <c r="E10" s="154" t="s">
        <v>294</v>
      </c>
    </row>
    <row r="11" spans="1:5" s="3" customFormat="1" ht="85.25" customHeight="1">
      <c r="A11" s="93"/>
      <c r="B11" s="123" t="s">
        <v>236</v>
      </c>
      <c r="C11" s="124" t="s">
        <v>41</v>
      </c>
      <c r="D11" s="125" t="s">
        <v>42</v>
      </c>
      <c r="E11" s="154" t="s">
        <v>295</v>
      </c>
    </row>
    <row r="12" spans="1:5" s="3" customFormat="1" ht="24">
      <c r="A12" s="93"/>
      <c r="B12" s="123" t="s">
        <v>236</v>
      </c>
      <c r="C12" s="124" t="s">
        <v>43</v>
      </c>
      <c r="D12" s="125" t="s">
        <v>34</v>
      </c>
      <c r="E12" s="154" t="s">
        <v>296</v>
      </c>
    </row>
    <row r="13" spans="1:5" s="3" customFormat="1" ht="36" hidden="1">
      <c r="A13" s="93"/>
      <c r="B13" s="123" t="s">
        <v>236</v>
      </c>
      <c r="C13" s="124" t="s">
        <v>45</v>
      </c>
      <c r="D13" s="125" t="s">
        <v>44</v>
      </c>
      <c r="E13" s="126" t="s">
        <v>224</v>
      </c>
    </row>
    <row r="14" spans="1:5" s="3" customFormat="1">
      <c r="A14" s="93"/>
      <c r="B14" s="128" t="s">
        <v>238</v>
      </c>
      <c r="C14" s="124" t="s">
        <v>46</v>
      </c>
      <c r="D14" s="125" t="s">
        <v>34</v>
      </c>
      <c r="E14" s="154" t="s">
        <v>276</v>
      </c>
    </row>
    <row r="15" spans="1:5" s="3" customFormat="1" ht="24">
      <c r="A15" s="93"/>
      <c r="B15" s="128" t="s">
        <v>238</v>
      </c>
      <c r="C15" s="124" t="s">
        <v>47</v>
      </c>
      <c r="D15" s="125" t="s">
        <v>34</v>
      </c>
      <c r="E15" s="154" t="s">
        <v>297</v>
      </c>
    </row>
    <row r="16" spans="1:5" s="3" customFormat="1" ht="118.5" customHeight="1">
      <c r="A16" s="93"/>
      <c r="B16" s="128" t="s">
        <v>239</v>
      </c>
      <c r="C16" s="124" t="s">
        <v>48</v>
      </c>
      <c r="D16" s="125" t="s">
        <v>34</v>
      </c>
      <c r="E16" s="154" t="s">
        <v>277</v>
      </c>
    </row>
    <row r="17" spans="1:5" s="3" customFormat="1" ht="117" customHeight="1">
      <c r="A17" s="93"/>
      <c r="B17" s="128" t="s">
        <v>239</v>
      </c>
      <c r="C17" s="124" t="s">
        <v>49</v>
      </c>
      <c r="D17" s="125" t="s">
        <v>42</v>
      </c>
      <c r="E17" s="154" t="s">
        <v>298</v>
      </c>
    </row>
    <row r="18" spans="1:5" s="3" customFormat="1" ht="99.5" customHeight="1">
      <c r="A18" s="93"/>
      <c r="B18" s="128" t="s">
        <v>239</v>
      </c>
      <c r="C18" s="124" t="s">
        <v>50</v>
      </c>
      <c r="D18" s="125" t="s">
        <v>42</v>
      </c>
      <c r="E18" s="154" t="s">
        <v>357</v>
      </c>
    </row>
    <row r="19" spans="1:5" s="3" customFormat="1" ht="36" hidden="1">
      <c r="B19" s="128" t="s">
        <v>239</v>
      </c>
      <c r="C19" s="124" t="s">
        <v>51</v>
      </c>
      <c r="D19" s="125" t="s">
        <v>44</v>
      </c>
      <c r="E19" s="126" t="s">
        <v>225</v>
      </c>
    </row>
    <row r="20" spans="1:5" s="3" customFormat="1" ht="114.75" customHeight="1">
      <c r="A20" s="93"/>
      <c r="B20" s="128" t="s">
        <v>240</v>
      </c>
      <c r="C20" s="124" t="s">
        <v>52</v>
      </c>
      <c r="D20" s="125" t="s">
        <v>34</v>
      </c>
      <c r="E20" s="154" t="s">
        <v>278</v>
      </c>
    </row>
    <row r="21" spans="1:5" s="3" customFormat="1" ht="48">
      <c r="A21" s="93"/>
      <c r="B21" s="128" t="s">
        <v>240</v>
      </c>
      <c r="C21" s="124" t="s">
        <v>53</v>
      </c>
      <c r="D21" s="125" t="s">
        <v>34</v>
      </c>
      <c r="E21" s="154" t="s">
        <v>299</v>
      </c>
    </row>
    <row r="22" spans="1:5" s="3" customFormat="1" ht="36">
      <c r="A22" s="93"/>
      <c r="B22" s="128" t="s">
        <v>240</v>
      </c>
      <c r="C22" s="124" t="s">
        <v>54</v>
      </c>
      <c r="D22" s="125" t="s">
        <v>34</v>
      </c>
      <c r="E22" s="154" t="s">
        <v>300</v>
      </c>
    </row>
    <row r="23" spans="1:5" s="3" customFormat="1" ht="36">
      <c r="A23" s="93"/>
      <c r="B23" s="128" t="s">
        <v>240</v>
      </c>
      <c r="C23" s="124" t="s">
        <v>55</v>
      </c>
      <c r="D23" s="125" t="s">
        <v>34</v>
      </c>
      <c r="E23" s="154" t="s">
        <v>301</v>
      </c>
    </row>
    <row r="24" spans="1:5" s="3" customFormat="1" ht="111" customHeight="1">
      <c r="A24" s="93"/>
      <c r="B24" s="128" t="s">
        <v>240</v>
      </c>
      <c r="C24" s="124" t="s">
        <v>56</v>
      </c>
      <c r="D24" s="125" t="s">
        <v>42</v>
      </c>
      <c r="E24" s="154" t="s">
        <v>302</v>
      </c>
    </row>
    <row r="25" spans="1:5" s="3" customFormat="1" ht="36">
      <c r="A25" s="93"/>
      <c r="B25" s="128" t="s">
        <v>240</v>
      </c>
      <c r="C25" s="124" t="s">
        <v>57</v>
      </c>
      <c r="D25" s="125" t="s">
        <v>42</v>
      </c>
      <c r="E25" s="154" t="s">
        <v>303</v>
      </c>
    </row>
    <row r="26" spans="1:5" s="3" customFormat="1" ht="81.75" customHeight="1">
      <c r="A26" s="93"/>
      <c r="B26" s="128" t="s">
        <v>240</v>
      </c>
      <c r="C26" s="124" t="s">
        <v>58</v>
      </c>
      <c r="D26" s="125" t="s">
        <v>34</v>
      </c>
      <c r="E26" s="154" t="s">
        <v>304</v>
      </c>
    </row>
    <row r="27" spans="1:5" s="3" customFormat="1" ht="24">
      <c r="A27" s="93"/>
      <c r="B27" s="128" t="s">
        <v>240</v>
      </c>
      <c r="C27" s="124" t="s">
        <v>59</v>
      </c>
      <c r="D27" s="125" t="s">
        <v>34</v>
      </c>
      <c r="E27" s="154" t="s">
        <v>305</v>
      </c>
    </row>
    <row r="28" spans="1:5" s="3" customFormat="1" ht="87" customHeight="1">
      <c r="A28" s="93"/>
      <c r="B28" s="128" t="s">
        <v>240</v>
      </c>
      <c r="C28" s="124" t="s">
        <v>60</v>
      </c>
      <c r="D28" s="125" t="s">
        <v>34</v>
      </c>
      <c r="E28" s="154" t="s">
        <v>306</v>
      </c>
    </row>
    <row r="29" spans="1:5" s="3" customFormat="1" ht="24">
      <c r="A29" s="93"/>
      <c r="B29" s="128" t="s">
        <v>240</v>
      </c>
      <c r="C29" s="124" t="s">
        <v>61</v>
      </c>
      <c r="D29" s="125" t="s">
        <v>34</v>
      </c>
      <c r="E29" s="154" t="s">
        <v>307</v>
      </c>
    </row>
    <row r="30" spans="1:5" s="3" customFormat="1" ht="115" customHeight="1">
      <c r="A30" s="93"/>
      <c r="B30" s="128" t="s">
        <v>240</v>
      </c>
      <c r="C30" s="124" t="s">
        <v>63</v>
      </c>
      <c r="D30" s="125" t="s">
        <v>34</v>
      </c>
      <c r="E30" s="154" t="s">
        <v>279</v>
      </c>
    </row>
    <row r="31" spans="1:5" s="3" customFormat="1" ht="125" customHeight="1">
      <c r="A31" s="93"/>
      <c r="B31" s="128" t="s">
        <v>240</v>
      </c>
      <c r="C31" s="124" t="s">
        <v>64</v>
      </c>
      <c r="D31" s="125" t="s">
        <v>34</v>
      </c>
      <c r="E31" s="154" t="s">
        <v>308</v>
      </c>
    </row>
    <row r="32" spans="1:5" s="3" customFormat="1" ht="36">
      <c r="A32" s="93"/>
      <c r="B32" s="128" t="s">
        <v>240</v>
      </c>
      <c r="C32" s="124" t="s">
        <v>65</v>
      </c>
      <c r="D32" s="125" t="s">
        <v>34</v>
      </c>
      <c r="E32" s="154" t="s">
        <v>309</v>
      </c>
    </row>
    <row r="33" spans="1:5" s="3" customFormat="1" ht="73.5" hidden="1" customHeight="1">
      <c r="A33" s="118"/>
      <c r="B33" s="128" t="s">
        <v>240</v>
      </c>
      <c r="C33" s="161" t="s">
        <v>67</v>
      </c>
      <c r="D33" s="162" t="s">
        <v>44</v>
      </c>
      <c r="E33" s="163" t="s">
        <v>226</v>
      </c>
    </row>
    <row r="34" spans="1:5" s="3" customFormat="1" ht="36" hidden="1">
      <c r="A34" s="118"/>
      <c r="B34" s="128" t="s">
        <v>240</v>
      </c>
      <c r="C34" s="161" t="s">
        <v>69</v>
      </c>
      <c r="D34" s="162" t="s">
        <v>44</v>
      </c>
      <c r="E34" s="163" t="s">
        <v>62</v>
      </c>
    </row>
    <row r="35" spans="1:5" s="3" customFormat="1" ht="36" hidden="1">
      <c r="A35" s="118"/>
      <c r="B35" s="128" t="s">
        <v>240</v>
      </c>
      <c r="C35" s="161" t="s">
        <v>70</v>
      </c>
      <c r="D35" s="162" t="s">
        <v>44</v>
      </c>
      <c r="E35" s="163" t="s">
        <v>374</v>
      </c>
    </row>
    <row r="36" spans="1:5" s="3" customFormat="1" ht="36" hidden="1">
      <c r="A36" s="118"/>
      <c r="B36" s="128" t="s">
        <v>240</v>
      </c>
      <c r="C36" s="161" t="s">
        <v>71</v>
      </c>
      <c r="D36" s="162" t="s">
        <v>44</v>
      </c>
      <c r="E36" s="163" t="s">
        <v>375</v>
      </c>
    </row>
    <row r="37" spans="1:5" s="3" customFormat="1" ht="36" hidden="1">
      <c r="A37" s="118"/>
      <c r="B37" s="128" t="s">
        <v>240</v>
      </c>
      <c r="C37" s="161" t="s">
        <v>72</v>
      </c>
      <c r="D37" s="162" t="s">
        <v>44</v>
      </c>
      <c r="E37" s="163" t="s">
        <v>66</v>
      </c>
    </row>
    <row r="38" spans="1:5" s="3" customFormat="1" ht="36" hidden="1">
      <c r="A38" s="118"/>
      <c r="B38" s="128" t="s">
        <v>240</v>
      </c>
      <c r="C38" s="161" t="s">
        <v>73</v>
      </c>
      <c r="D38" s="162" t="s">
        <v>44</v>
      </c>
      <c r="E38" s="163" t="s">
        <v>68</v>
      </c>
    </row>
    <row r="39" spans="1:5" s="3" customFormat="1" ht="36" hidden="1">
      <c r="A39" s="118"/>
      <c r="B39" s="128" t="s">
        <v>240</v>
      </c>
      <c r="C39" s="161" t="s">
        <v>74</v>
      </c>
      <c r="D39" s="162" t="s">
        <v>44</v>
      </c>
      <c r="E39" s="163" t="s">
        <v>227</v>
      </c>
    </row>
    <row r="40" spans="1:5" s="3" customFormat="1" ht="98.25" customHeight="1">
      <c r="A40" s="93"/>
      <c r="B40" s="128" t="s">
        <v>242</v>
      </c>
      <c r="C40" s="124" t="s">
        <v>75</v>
      </c>
      <c r="D40" s="125" t="s">
        <v>34</v>
      </c>
      <c r="E40" s="154" t="s">
        <v>380</v>
      </c>
    </row>
    <row r="41" spans="1:5" s="3" customFormat="1" ht="24">
      <c r="A41" s="93"/>
      <c r="B41" s="128" t="s">
        <v>242</v>
      </c>
      <c r="C41" s="124" t="s">
        <v>76</v>
      </c>
      <c r="D41" s="125" t="s">
        <v>34</v>
      </c>
      <c r="E41" s="154" t="s">
        <v>381</v>
      </c>
    </row>
    <row r="42" spans="1:5" s="3" customFormat="1" ht="121.5" customHeight="1">
      <c r="A42" s="93"/>
      <c r="B42" s="128" t="s">
        <v>242</v>
      </c>
      <c r="C42" s="124" t="s">
        <v>77</v>
      </c>
      <c r="D42" s="125" t="s">
        <v>34</v>
      </c>
      <c r="E42" s="154" t="s">
        <v>382</v>
      </c>
    </row>
    <row r="43" spans="1:5" s="3" customFormat="1" ht="24">
      <c r="A43" s="93"/>
      <c r="B43" s="128" t="s">
        <v>242</v>
      </c>
      <c r="C43" s="124" t="s">
        <v>78</v>
      </c>
      <c r="D43" s="125" t="s">
        <v>34</v>
      </c>
      <c r="E43" s="126" t="s">
        <v>241</v>
      </c>
    </row>
    <row r="44" spans="1:5" s="3" customFormat="1" ht="24">
      <c r="A44" s="93"/>
      <c r="B44" s="128" t="s">
        <v>242</v>
      </c>
      <c r="C44" s="124" t="s">
        <v>79</v>
      </c>
      <c r="D44" s="125" t="s">
        <v>34</v>
      </c>
      <c r="E44" s="154" t="s">
        <v>310</v>
      </c>
    </row>
    <row r="45" spans="1:5" s="3" customFormat="1" ht="36">
      <c r="A45" s="93"/>
      <c r="B45" s="128" t="s">
        <v>242</v>
      </c>
      <c r="C45" s="124" t="s">
        <v>80</v>
      </c>
      <c r="D45" s="125" t="s">
        <v>34</v>
      </c>
      <c r="E45" s="154" t="s">
        <v>311</v>
      </c>
    </row>
    <row r="46" spans="1:5" s="3" customFormat="1" ht="36">
      <c r="A46" s="93"/>
      <c r="B46" s="128" t="s">
        <v>242</v>
      </c>
      <c r="C46" s="124" t="s">
        <v>81</v>
      </c>
      <c r="D46" s="125" t="s">
        <v>34</v>
      </c>
      <c r="E46" s="154" t="s">
        <v>312</v>
      </c>
    </row>
    <row r="47" spans="1:5" s="3" customFormat="1" ht="108" customHeight="1">
      <c r="A47" s="93"/>
      <c r="B47" s="128" t="s">
        <v>242</v>
      </c>
      <c r="C47" s="124" t="s">
        <v>82</v>
      </c>
      <c r="D47" s="125" t="s">
        <v>34</v>
      </c>
      <c r="E47" s="154" t="s">
        <v>313</v>
      </c>
    </row>
    <row r="48" spans="1:5" s="3" customFormat="1" ht="99.75" customHeight="1">
      <c r="A48" s="93"/>
      <c r="B48" s="128" t="s">
        <v>243</v>
      </c>
      <c r="C48" s="124" t="s">
        <v>83</v>
      </c>
      <c r="D48" s="125" t="s">
        <v>34</v>
      </c>
      <c r="E48" s="126" t="s">
        <v>84</v>
      </c>
    </row>
    <row r="49" spans="1:5" s="3" customFormat="1" ht="24">
      <c r="A49" s="93"/>
      <c r="B49" s="128" t="s">
        <v>243</v>
      </c>
      <c r="C49" s="124" t="s">
        <v>85</v>
      </c>
      <c r="D49" s="125" t="s">
        <v>34</v>
      </c>
      <c r="E49" s="154" t="s">
        <v>314</v>
      </c>
    </row>
    <row r="50" spans="1:5" s="3" customFormat="1" ht="76.5" hidden="1" customHeight="1">
      <c r="A50" s="93"/>
      <c r="B50" s="128" t="s">
        <v>243</v>
      </c>
      <c r="C50" s="124" t="s">
        <v>86</v>
      </c>
      <c r="D50" s="125" t="s">
        <v>44</v>
      </c>
      <c r="E50" s="126" t="s">
        <v>87</v>
      </c>
    </row>
    <row r="51" spans="1:5" s="3" customFormat="1" ht="24">
      <c r="A51" s="93"/>
      <c r="B51" s="128" t="s">
        <v>246</v>
      </c>
      <c r="C51" s="124" t="s">
        <v>88</v>
      </c>
      <c r="D51" s="125" t="s">
        <v>34</v>
      </c>
      <c r="E51" s="154" t="s">
        <v>280</v>
      </c>
    </row>
    <row r="52" spans="1:5" s="3" customFormat="1" ht="24">
      <c r="A52" s="93"/>
      <c r="B52" s="128" t="s">
        <v>246</v>
      </c>
      <c r="C52" s="124" t="s">
        <v>89</v>
      </c>
      <c r="D52" s="125" t="s">
        <v>34</v>
      </c>
      <c r="E52" s="154" t="s">
        <v>315</v>
      </c>
    </row>
    <row r="53" spans="1:5" s="3" customFormat="1" ht="24">
      <c r="A53" s="93"/>
      <c r="B53" s="128" t="s">
        <v>246</v>
      </c>
      <c r="C53" s="124" t="s">
        <v>90</v>
      </c>
      <c r="D53" s="125" t="s">
        <v>34</v>
      </c>
      <c r="E53" s="154" t="s">
        <v>316</v>
      </c>
    </row>
    <row r="54" spans="1:5" s="3" customFormat="1" ht="36">
      <c r="A54" s="93"/>
      <c r="B54" s="128" t="s">
        <v>246</v>
      </c>
      <c r="C54" s="124" t="s">
        <v>91</v>
      </c>
      <c r="D54" s="125" t="s">
        <v>34</v>
      </c>
      <c r="E54" s="154" t="s">
        <v>317</v>
      </c>
    </row>
    <row r="55" spans="1:5" s="3" customFormat="1" ht="36">
      <c r="A55" s="93"/>
      <c r="B55" s="128" t="s">
        <v>246</v>
      </c>
      <c r="C55" s="124" t="s">
        <v>92</v>
      </c>
      <c r="D55" s="125" t="s">
        <v>42</v>
      </c>
      <c r="E55" s="126" t="s">
        <v>244</v>
      </c>
    </row>
    <row r="56" spans="1:5" s="3" customFormat="1" ht="36" hidden="1">
      <c r="A56" s="93"/>
      <c r="B56" s="128" t="s">
        <v>246</v>
      </c>
      <c r="C56" s="124" t="s">
        <v>245</v>
      </c>
      <c r="D56" s="125" t="s">
        <v>44</v>
      </c>
      <c r="E56" s="126" t="s">
        <v>93</v>
      </c>
    </row>
    <row r="57" spans="1:5" s="3" customFormat="1" ht="24">
      <c r="A57" s="93"/>
      <c r="B57" s="128" t="s">
        <v>379</v>
      </c>
      <c r="C57" s="124" t="s">
        <v>94</v>
      </c>
      <c r="D57" s="125" t="s">
        <v>34</v>
      </c>
      <c r="E57" s="154" t="s">
        <v>281</v>
      </c>
    </row>
    <row r="58" spans="1:5" s="3" customFormat="1" ht="36">
      <c r="A58" s="93"/>
      <c r="B58" s="128" t="s">
        <v>379</v>
      </c>
      <c r="C58" s="124" t="s">
        <v>95</v>
      </c>
      <c r="D58" s="125" t="s">
        <v>34</v>
      </c>
      <c r="E58" s="154" t="s">
        <v>318</v>
      </c>
    </row>
    <row r="59" spans="1:5" s="3" customFormat="1" ht="24">
      <c r="A59" s="93"/>
      <c r="B59" s="128" t="s">
        <v>379</v>
      </c>
      <c r="C59" s="124" t="s">
        <v>96</v>
      </c>
      <c r="D59" s="125" t="s">
        <v>34</v>
      </c>
      <c r="E59" s="154" t="s">
        <v>319</v>
      </c>
    </row>
    <row r="60" spans="1:5" s="3" customFormat="1" ht="24">
      <c r="A60" s="93"/>
      <c r="B60" s="128" t="s">
        <v>379</v>
      </c>
      <c r="C60" s="124" t="s">
        <v>97</v>
      </c>
      <c r="D60" s="125" t="s">
        <v>34</v>
      </c>
      <c r="E60" s="154" t="s">
        <v>320</v>
      </c>
    </row>
    <row r="61" spans="1:5" s="3" customFormat="1" ht="54.5" customHeight="1">
      <c r="A61" s="93"/>
      <c r="B61" s="128" t="s">
        <v>379</v>
      </c>
      <c r="C61" s="124" t="s">
        <v>98</v>
      </c>
      <c r="D61" s="125" t="s">
        <v>34</v>
      </c>
      <c r="E61" s="154" t="s">
        <v>321</v>
      </c>
    </row>
    <row r="62" spans="1:5" s="3" customFormat="1" ht="24">
      <c r="A62" s="93"/>
      <c r="B62" s="128" t="s">
        <v>379</v>
      </c>
      <c r="C62" s="124" t="s">
        <v>99</v>
      </c>
      <c r="D62" s="125" t="s">
        <v>34</v>
      </c>
      <c r="E62" s="154" t="s">
        <v>322</v>
      </c>
    </row>
    <row r="63" spans="1:5" s="3" customFormat="1" ht="98.25" customHeight="1">
      <c r="A63" s="93"/>
      <c r="B63" s="128" t="s">
        <v>379</v>
      </c>
      <c r="C63" s="124" t="s">
        <v>100</v>
      </c>
      <c r="D63" s="125" t="s">
        <v>42</v>
      </c>
      <c r="E63" s="154" t="s">
        <v>323</v>
      </c>
    </row>
    <row r="64" spans="1:5" s="3" customFormat="1" ht="24">
      <c r="A64" s="93"/>
      <c r="B64" s="128" t="s">
        <v>379</v>
      </c>
      <c r="C64" s="124" t="s">
        <v>101</v>
      </c>
      <c r="D64" s="125" t="s">
        <v>42</v>
      </c>
      <c r="E64" s="126" t="s">
        <v>247</v>
      </c>
    </row>
    <row r="65" spans="1:5" s="3" customFormat="1" ht="105.75" customHeight="1">
      <c r="A65" s="93"/>
      <c r="B65" s="128" t="s">
        <v>379</v>
      </c>
      <c r="C65" s="124" t="s">
        <v>102</v>
      </c>
      <c r="D65" s="125" t="s">
        <v>34</v>
      </c>
      <c r="E65" s="154" t="s">
        <v>324</v>
      </c>
    </row>
    <row r="66" spans="1:5" s="3" customFormat="1" ht="24">
      <c r="A66" s="93"/>
      <c r="B66" s="128" t="s">
        <v>379</v>
      </c>
      <c r="C66" s="124" t="s">
        <v>103</v>
      </c>
      <c r="D66" s="125" t="s">
        <v>34</v>
      </c>
      <c r="E66" s="154" t="s">
        <v>325</v>
      </c>
    </row>
    <row r="67" spans="1:5" s="3" customFormat="1" ht="24">
      <c r="A67" s="93"/>
      <c r="B67" s="128" t="s">
        <v>248</v>
      </c>
      <c r="C67" s="124" t="s">
        <v>104</v>
      </c>
      <c r="D67" s="125" t="s">
        <v>34</v>
      </c>
      <c r="E67" s="154" t="s">
        <v>282</v>
      </c>
    </row>
    <row r="68" spans="1:5" s="3" customFormat="1" ht="24">
      <c r="A68" s="93"/>
      <c r="B68" s="128" t="s">
        <v>248</v>
      </c>
      <c r="C68" s="124" t="s">
        <v>105</v>
      </c>
      <c r="D68" s="125" t="s">
        <v>34</v>
      </c>
      <c r="E68" s="154" t="s">
        <v>326</v>
      </c>
    </row>
    <row r="69" spans="1:5" s="3" customFormat="1" ht="24">
      <c r="A69" s="93"/>
      <c r="B69" s="128" t="s">
        <v>248</v>
      </c>
      <c r="C69" s="124" t="s">
        <v>106</v>
      </c>
      <c r="D69" s="125" t="s">
        <v>34</v>
      </c>
      <c r="E69" s="154" t="s">
        <v>327</v>
      </c>
    </row>
    <row r="70" spans="1:5" s="3" customFormat="1" ht="24">
      <c r="A70" s="93"/>
      <c r="B70" s="128" t="s">
        <v>248</v>
      </c>
      <c r="C70" s="124" t="s">
        <v>107</v>
      </c>
      <c r="D70" s="125" t="s">
        <v>34</v>
      </c>
      <c r="E70" s="154" t="s">
        <v>328</v>
      </c>
    </row>
    <row r="71" spans="1:5" s="3" customFormat="1" ht="36" hidden="1">
      <c r="B71" s="128" t="s">
        <v>248</v>
      </c>
      <c r="C71" s="124" t="s">
        <v>109</v>
      </c>
      <c r="D71" s="125" t="s">
        <v>44</v>
      </c>
      <c r="E71" s="126" t="s">
        <v>108</v>
      </c>
    </row>
    <row r="72" spans="1:5" s="3" customFormat="1" ht="24" hidden="1">
      <c r="B72" s="128" t="s">
        <v>248</v>
      </c>
      <c r="C72" s="124" t="s">
        <v>111</v>
      </c>
      <c r="D72" s="125" t="s">
        <v>44</v>
      </c>
      <c r="E72" s="126" t="s">
        <v>110</v>
      </c>
    </row>
    <row r="73" spans="1:5" s="3" customFormat="1" ht="36">
      <c r="A73" s="93"/>
      <c r="B73" s="128" t="s">
        <v>255</v>
      </c>
      <c r="C73" s="124" t="s">
        <v>112</v>
      </c>
      <c r="D73" s="125" t="s">
        <v>34</v>
      </c>
      <c r="E73" s="154" t="s">
        <v>283</v>
      </c>
    </row>
    <row r="74" spans="1:5" s="3" customFormat="1" ht="24">
      <c r="A74" s="93"/>
      <c r="B74" s="128" t="s">
        <v>255</v>
      </c>
      <c r="C74" s="124" t="s">
        <v>113</v>
      </c>
      <c r="D74" s="125" t="s">
        <v>34</v>
      </c>
      <c r="E74" s="154" t="s">
        <v>329</v>
      </c>
    </row>
    <row r="75" spans="1:5" s="3" customFormat="1" ht="36">
      <c r="A75" s="93"/>
      <c r="B75" s="128" t="s">
        <v>255</v>
      </c>
      <c r="C75" s="124" t="s">
        <v>114</v>
      </c>
      <c r="D75" s="125" t="s">
        <v>34</v>
      </c>
      <c r="E75" s="154" t="s">
        <v>330</v>
      </c>
    </row>
    <row r="76" spans="1:5" s="3" customFormat="1" ht="36">
      <c r="A76" s="93"/>
      <c r="B76" s="128" t="s">
        <v>255</v>
      </c>
      <c r="C76" s="124" t="s">
        <v>115</v>
      </c>
      <c r="D76" s="125" t="s">
        <v>42</v>
      </c>
      <c r="E76" s="154" t="s">
        <v>331</v>
      </c>
    </row>
    <row r="77" spans="1:5" s="3" customFormat="1" ht="36">
      <c r="A77" s="93"/>
      <c r="B77" s="128" t="s">
        <v>255</v>
      </c>
      <c r="C77" s="124" t="s">
        <v>116</v>
      </c>
      <c r="D77" s="125" t="s">
        <v>42</v>
      </c>
      <c r="E77" s="154" t="s">
        <v>332</v>
      </c>
    </row>
    <row r="78" spans="1:5" s="3" customFormat="1" ht="36">
      <c r="A78" s="93"/>
      <c r="B78" s="128" t="s">
        <v>255</v>
      </c>
      <c r="C78" s="124" t="s">
        <v>117</v>
      </c>
      <c r="D78" s="125" t="s">
        <v>34</v>
      </c>
      <c r="E78" s="154" t="s">
        <v>333</v>
      </c>
    </row>
    <row r="79" spans="1:5" s="3" customFormat="1" ht="165.75" customHeight="1">
      <c r="A79" s="93"/>
      <c r="B79" s="128" t="s">
        <v>255</v>
      </c>
      <c r="C79" s="124" t="s">
        <v>118</v>
      </c>
      <c r="D79" s="125" t="s">
        <v>34</v>
      </c>
      <c r="E79" s="154" t="s">
        <v>334</v>
      </c>
    </row>
    <row r="80" spans="1:5" s="3" customFormat="1" ht="36">
      <c r="A80" s="93"/>
      <c r="B80" s="128" t="s">
        <v>255</v>
      </c>
      <c r="C80" s="124" t="s">
        <v>119</v>
      </c>
      <c r="D80" s="125" t="s">
        <v>34</v>
      </c>
      <c r="E80" s="154" t="s">
        <v>335</v>
      </c>
    </row>
    <row r="81" spans="1:5" s="3" customFormat="1" ht="36">
      <c r="A81" s="93"/>
      <c r="B81" s="128" t="s">
        <v>255</v>
      </c>
      <c r="C81" s="124" t="s">
        <v>120</v>
      </c>
      <c r="D81" s="125" t="s">
        <v>34</v>
      </c>
      <c r="E81" s="154" t="s">
        <v>336</v>
      </c>
    </row>
    <row r="82" spans="1:5" s="3" customFormat="1" ht="87" customHeight="1">
      <c r="A82" s="93"/>
      <c r="B82" s="128" t="s">
        <v>255</v>
      </c>
      <c r="C82" s="124" t="s">
        <v>122</v>
      </c>
      <c r="D82" s="125" t="s">
        <v>34</v>
      </c>
      <c r="E82" s="154" t="s">
        <v>337</v>
      </c>
    </row>
    <row r="83" spans="1:5" s="3" customFormat="1" ht="48">
      <c r="A83" s="93"/>
      <c r="B83" s="128" t="s">
        <v>255</v>
      </c>
      <c r="C83" s="124" t="s">
        <v>124</v>
      </c>
      <c r="D83" s="125" t="s">
        <v>42</v>
      </c>
      <c r="E83" s="154" t="s">
        <v>284</v>
      </c>
    </row>
    <row r="84" spans="1:5" s="3" customFormat="1" ht="151.25" customHeight="1">
      <c r="A84" s="93"/>
      <c r="B84" s="128" t="s">
        <v>255</v>
      </c>
      <c r="C84" s="124" t="s">
        <v>126</v>
      </c>
      <c r="D84" s="125" t="s">
        <v>42</v>
      </c>
      <c r="E84" s="126" t="s">
        <v>249</v>
      </c>
    </row>
    <row r="85" spans="1:5" s="3" customFormat="1" ht="48">
      <c r="A85" s="93"/>
      <c r="B85" s="128" t="s">
        <v>255</v>
      </c>
      <c r="C85" s="124" t="s">
        <v>128</v>
      </c>
      <c r="D85" s="125" t="s">
        <v>42</v>
      </c>
      <c r="E85" s="154" t="s">
        <v>358</v>
      </c>
    </row>
    <row r="86" spans="1:5" s="3" customFormat="1" ht="93.75" customHeight="1">
      <c r="A86" s="93"/>
      <c r="B86" s="128" t="s">
        <v>255</v>
      </c>
      <c r="C86" s="124" t="s">
        <v>129</v>
      </c>
      <c r="D86" s="125" t="s">
        <v>34</v>
      </c>
      <c r="E86" s="126" t="s">
        <v>250</v>
      </c>
    </row>
    <row r="87" spans="1:5" s="3" customFormat="1" ht="24" hidden="1">
      <c r="A87" s="93"/>
      <c r="B87" s="128" t="s">
        <v>255</v>
      </c>
      <c r="C87" s="124" t="s">
        <v>130</v>
      </c>
      <c r="D87" s="125" t="s">
        <v>44</v>
      </c>
      <c r="E87" s="126" t="s">
        <v>228</v>
      </c>
    </row>
    <row r="88" spans="1:5" s="3" customFormat="1" ht="24" hidden="1">
      <c r="A88" s="93"/>
      <c r="B88" s="128" t="s">
        <v>255</v>
      </c>
      <c r="C88" s="124" t="s">
        <v>251</v>
      </c>
      <c r="D88" s="125" t="s">
        <v>44</v>
      </c>
      <c r="E88" s="126" t="s">
        <v>121</v>
      </c>
    </row>
    <row r="89" spans="1:5" s="3" customFormat="1" ht="48" hidden="1">
      <c r="A89" s="93"/>
      <c r="B89" s="128" t="s">
        <v>255</v>
      </c>
      <c r="C89" s="124" t="s">
        <v>252</v>
      </c>
      <c r="D89" s="125" t="s">
        <v>44</v>
      </c>
      <c r="E89" s="126" t="s">
        <v>123</v>
      </c>
    </row>
    <row r="90" spans="1:5" s="3" customFormat="1" ht="36" hidden="1">
      <c r="A90" s="93"/>
      <c r="B90" s="128" t="s">
        <v>255</v>
      </c>
      <c r="C90" s="124" t="s">
        <v>253</v>
      </c>
      <c r="D90" s="125" t="s">
        <v>44</v>
      </c>
      <c r="E90" s="126" t="s">
        <v>125</v>
      </c>
    </row>
    <row r="91" spans="1:5" s="3" customFormat="1" ht="24" hidden="1">
      <c r="A91" s="93"/>
      <c r="B91" s="128" t="s">
        <v>255</v>
      </c>
      <c r="C91" s="124" t="s">
        <v>254</v>
      </c>
      <c r="D91" s="125" t="s">
        <v>44</v>
      </c>
      <c r="E91" s="126" t="s">
        <v>127</v>
      </c>
    </row>
    <row r="92" spans="1:5" s="3" customFormat="1">
      <c r="A92" s="93"/>
      <c r="B92" s="128" t="s">
        <v>258</v>
      </c>
      <c r="C92" s="124" t="s">
        <v>131</v>
      </c>
      <c r="D92" s="125" t="s">
        <v>34</v>
      </c>
      <c r="E92" s="154" t="s">
        <v>285</v>
      </c>
    </row>
    <row r="93" spans="1:5" s="3" customFormat="1" ht="149.25" customHeight="1">
      <c r="A93" s="93"/>
      <c r="B93" s="128" t="s">
        <v>258</v>
      </c>
      <c r="C93" s="124" t="s">
        <v>132</v>
      </c>
      <c r="D93" s="125" t="s">
        <v>34</v>
      </c>
      <c r="E93" s="154" t="s">
        <v>338</v>
      </c>
    </row>
    <row r="94" spans="1:5" s="3" customFormat="1" ht="75" customHeight="1">
      <c r="A94" s="93"/>
      <c r="B94" s="128" t="s">
        <v>258</v>
      </c>
      <c r="C94" s="124" t="s">
        <v>133</v>
      </c>
      <c r="D94" s="125" t="s">
        <v>42</v>
      </c>
      <c r="E94" s="154" t="s">
        <v>339</v>
      </c>
    </row>
    <row r="95" spans="1:5" s="3" customFormat="1" ht="36">
      <c r="A95" s="93"/>
      <c r="B95" s="128" t="s">
        <v>258</v>
      </c>
      <c r="C95" s="124" t="s">
        <v>134</v>
      </c>
      <c r="D95" s="125" t="s">
        <v>34</v>
      </c>
      <c r="E95" s="126" t="s">
        <v>256</v>
      </c>
    </row>
    <row r="96" spans="1:5" s="3" customFormat="1" ht="93" customHeight="1">
      <c r="A96" s="93"/>
      <c r="B96" s="128" t="s">
        <v>258</v>
      </c>
      <c r="C96" s="124" t="s">
        <v>135</v>
      </c>
      <c r="D96" s="125" t="s">
        <v>34</v>
      </c>
      <c r="E96" s="154" t="s">
        <v>340</v>
      </c>
    </row>
    <row r="97" spans="1:5" s="3" customFormat="1" ht="24">
      <c r="A97" s="93"/>
      <c r="B97" s="128" t="s">
        <v>258</v>
      </c>
      <c r="C97" s="124" t="s">
        <v>136</v>
      </c>
      <c r="D97" s="125" t="s">
        <v>34</v>
      </c>
      <c r="E97" s="154" t="s">
        <v>341</v>
      </c>
    </row>
    <row r="98" spans="1:5" s="3" customFormat="1" ht="36">
      <c r="A98" s="93"/>
      <c r="B98" s="128" t="s">
        <v>258</v>
      </c>
      <c r="C98" s="124" t="s">
        <v>137</v>
      </c>
      <c r="D98" s="125" t="s">
        <v>34</v>
      </c>
      <c r="E98" s="154" t="s">
        <v>342</v>
      </c>
    </row>
    <row r="99" spans="1:5" s="3" customFormat="1" ht="36">
      <c r="A99" s="93"/>
      <c r="B99" s="128" t="s">
        <v>258</v>
      </c>
      <c r="C99" s="124" t="s">
        <v>138</v>
      </c>
      <c r="D99" s="125" t="s">
        <v>34</v>
      </c>
      <c r="E99" s="126" t="s">
        <v>376</v>
      </c>
    </row>
    <row r="100" spans="1:5" s="3" customFormat="1" ht="24">
      <c r="A100" s="93"/>
      <c r="B100" s="128" t="s">
        <v>258</v>
      </c>
      <c r="C100" s="124" t="s">
        <v>139</v>
      </c>
      <c r="D100" s="125" t="s">
        <v>34</v>
      </c>
      <c r="E100" s="154" t="s">
        <v>343</v>
      </c>
    </row>
    <row r="101" spans="1:5" s="3" customFormat="1" ht="24">
      <c r="A101" s="93"/>
      <c r="B101" s="128" t="s">
        <v>258</v>
      </c>
      <c r="C101" s="124" t="s">
        <v>140</v>
      </c>
      <c r="D101" s="125" t="s">
        <v>34</v>
      </c>
      <c r="E101" s="154" t="s">
        <v>377</v>
      </c>
    </row>
    <row r="102" spans="1:5" s="3" customFormat="1" ht="36">
      <c r="A102" s="93"/>
      <c r="B102" s="128" t="s">
        <v>258</v>
      </c>
      <c r="C102" s="124" t="s">
        <v>141</v>
      </c>
      <c r="D102" s="125" t="s">
        <v>42</v>
      </c>
      <c r="E102" s="154" t="s">
        <v>286</v>
      </c>
    </row>
    <row r="103" spans="1:5" s="3" customFormat="1" ht="109.25" customHeight="1">
      <c r="A103" s="93"/>
      <c r="B103" s="128" t="s">
        <v>258</v>
      </c>
      <c r="C103" s="124" t="s">
        <v>142</v>
      </c>
      <c r="D103" s="125" t="s">
        <v>42</v>
      </c>
      <c r="E103" s="154" t="s">
        <v>344</v>
      </c>
    </row>
    <row r="104" spans="1:5" s="3" customFormat="1" ht="36">
      <c r="A104" s="93"/>
      <c r="B104" s="128" t="s">
        <v>258</v>
      </c>
      <c r="C104" s="124" t="s">
        <v>143</v>
      </c>
      <c r="D104" s="125" t="s">
        <v>42</v>
      </c>
      <c r="E104" s="154" t="s">
        <v>287</v>
      </c>
    </row>
    <row r="105" spans="1:5" s="3" customFormat="1" ht="36" hidden="1">
      <c r="B105" s="128" t="s">
        <v>258</v>
      </c>
      <c r="C105" s="124" t="s">
        <v>145</v>
      </c>
      <c r="D105" s="125" t="s">
        <v>44</v>
      </c>
      <c r="E105" s="126" t="s">
        <v>144</v>
      </c>
    </row>
    <row r="106" spans="1:5" s="3" customFormat="1" ht="24" hidden="1">
      <c r="B106" s="128" t="s">
        <v>258</v>
      </c>
      <c r="C106" s="124" t="s">
        <v>147</v>
      </c>
      <c r="D106" s="125" t="s">
        <v>44</v>
      </c>
      <c r="E106" s="126" t="s">
        <v>146</v>
      </c>
    </row>
    <row r="107" spans="1:5" s="3" customFormat="1" ht="24" hidden="1">
      <c r="B107" s="128" t="s">
        <v>258</v>
      </c>
      <c r="C107" s="124" t="s">
        <v>257</v>
      </c>
      <c r="D107" s="125" t="s">
        <v>44</v>
      </c>
      <c r="E107" s="126" t="s">
        <v>148</v>
      </c>
    </row>
    <row r="108" spans="1:5" s="3" customFormat="1" ht="36">
      <c r="A108" s="93"/>
      <c r="B108" s="128" t="s">
        <v>262</v>
      </c>
      <c r="C108" s="124" t="s">
        <v>149</v>
      </c>
      <c r="D108" s="125" t="s">
        <v>42</v>
      </c>
      <c r="E108" s="126" t="s">
        <v>150</v>
      </c>
    </row>
    <row r="109" spans="1:5" s="3" customFormat="1" ht="36">
      <c r="A109" s="93"/>
      <c r="B109" s="128" t="s">
        <v>262</v>
      </c>
      <c r="C109" s="124" t="s">
        <v>151</v>
      </c>
      <c r="D109" s="125" t="s">
        <v>42</v>
      </c>
      <c r="E109" s="154" t="s">
        <v>345</v>
      </c>
    </row>
    <row r="110" spans="1:5" s="3" customFormat="1">
      <c r="A110" s="93"/>
      <c r="B110" s="128" t="s">
        <v>262</v>
      </c>
      <c r="C110" s="124" t="s">
        <v>152</v>
      </c>
      <c r="D110" s="125" t="s">
        <v>42</v>
      </c>
      <c r="E110" s="154" t="s">
        <v>346</v>
      </c>
    </row>
    <row r="111" spans="1:5" s="3" customFormat="1" ht="24">
      <c r="A111" s="93"/>
      <c r="B111" s="128" t="s">
        <v>262</v>
      </c>
      <c r="C111" s="124" t="s">
        <v>153</v>
      </c>
      <c r="D111" s="125" t="s">
        <v>42</v>
      </c>
      <c r="E111" s="154" t="s">
        <v>347</v>
      </c>
    </row>
    <row r="112" spans="1:5" s="3" customFormat="1" ht="24">
      <c r="A112" s="93"/>
      <c r="B112" s="128" t="s">
        <v>262</v>
      </c>
      <c r="C112" s="124" t="s">
        <v>154</v>
      </c>
      <c r="D112" s="125" t="s">
        <v>42</v>
      </c>
      <c r="E112" s="126" t="s">
        <v>156</v>
      </c>
    </row>
    <row r="113" spans="1:5" s="3" customFormat="1" ht="117.75" customHeight="1">
      <c r="A113" s="93"/>
      <c r="B113" s="128" t="s">
        <v>262</v>
      </c>
      <c r="C113" s="124" t="s">
        <v>155</v>
      </c>
      <c r="D113" s="125" t="s">
        <v>34</v>
      </c>
      <c r="E113" s="126" t="s">
        <v>259</v>
      </c>
    </row>
    <row r="114" spans="1:5" s="3" customFormat="1" ht="36">
      <c r="A114" s="93"/>
      <c r="B114" s="128" t="s">
        <v>262</v>
      </c>
      <c r="C114" s="124" t="s">
        <v>157</v>
      </c>
      <c r="D114" s="125" t="s">
        <v>34</v>
      </c>
      <c r="E114" s="126" t="s">
        <v>260</v>
      </c>
    </row>
    <row r="115" spans="1:5" s="3" customFormat="1" ht="24">
      <c r="A115" s="93"/>
      <c r="B115" s="128" t="s">
        <v>262</v>
      </c>
      <c r="C115" s="124" t="s">
        <v>158</v>
      </c>
      <c r="D115" s="125" t="s">
        <v>34</v>
      </c>
      <c r="E115" s="154" t="s">
        <v>348</v>
      </c>
    </row>
    <row r="116" spans="1:5" s="3" customFormat="1" ht="36">
      <c r="A116" s="93"/>
      <c r="B116" s="128" t="s">
        <v>262</v>
      </c>
      <c r="C116" s="124" t="s">
        <v>160</v>
      </c>
      <c r="D116" s="125" t="s">
        <v>34</v>
      </c>
      <c r="E116" s="154" t="s">
        <v>349</v>
      </c>
    </row>
    <row r="117" spans="1:5" s="3" customFormat="1" ht="126" customHeight="1">
      <c r="A117" s="93"/>
      <c r="B117" s="128" t="s">
        <v>262</v>
      </c>
      <c r="C117" s="124" t="s">
        <v>161</v>
      </c>
      <c r="D117" s="125" t="s">
        <v>34</v>
      </c>
      <c r="E117" s="126" t="s">
        <v>261</v>
      </c>
    </row>
    <row r="118" spans="1:5" s="3" customFormat="1" ht="81.5" customHeight="1">
      <c r="A118" s="93"/>
      <c r="B118" s="128" t="s">
        <v>262</v>
      </c>
      <c r="C118" s="124" t="s">
        <v>162</v>
      </c>
      <c r="D118" s="125" t="s">
        <v>34</v>
      </c>
      <c r="E118" s="154" t="s">
        <v>288</v>
      </c>
    </row>
    <row r="119" spans="1:5" s="3" customFormat="1" ht="24" hidden="1">
      <c r="B119" s="128" t="s">
        <v>262</v>
      </c>
      <c r="C119" s="124" t="s">
        <v>163</v>
      </c>
      <c r="D119" s="125" t="s">
        <v>44</v>
      </c>
      <c r="E119" s="126" t="s">
        <v>159</v>
      </c>
    </row>
    <row r="120" spans="1:5" s="3" customFormat="1" hidden="1">
      <c r="B120" s="128" t="s">
        <v>262</v>
      </c>
      <c r="C120" s="124" t="s">
        <v>165</v>
      </c>
      <c r="D120" s="125" t="s">
        <v>44</v>
      </c>
      <c r="E120" s="126" t="s">
        <v>229</v>
      </c>
    </row>
    <row r="121" spans="1:5" s="3" customFormat="1" ht="36" hidden="1">
      <c r="B121" s="128" t="s">
        <v>262</v>
      </c>
      <c r="C121" s="124" t="s">
        <v>166</v>
      </c>
      <c r="D121" s="125" t="s">
        <v>44</v>
      </c>
      <c r="E121" s="126" t="s">
        <v>164</v>
      </c>
    </row>
    <row r="122" spans="1:5" s="3" customFormat="1" ht="148.5" customHeight="1">
      <c r="A122" s="93"/>
      <c r="B122" s="128" t="s">
        <v>266</v>
      </c>
      <c r="C122" s="124" t="s">
        <v>167</v>
      </c>
      <c r="D122" s="125" t="s">
        <v>34</v>
      </c>
      <c r="E122" s="154" t="s">
        <v>289</v>
      </c>
    </row>
    <row r="123" spans="1:5" s="3" customFormat="1" ht="86.5" customHeight="1">
      <c r="A123" s="93"/>
      <c r="B123" s="128" t="s">
        <v>266</v>
      </c>
      <c r="C123" s="124" t="s">
        <v>168</v>
      </c>
      <c r="D123" s="125" t="s">
        <v>34</v>
      </c>
      <c r="E123" s="154" t="s">
        <v>350</v>
      </c>
    </row>
    <row r="124" spans="1:5" s="3" customFormat="1" ht="125" customHeight="1">
      <c r="A124" s="93"/>
      <c r="B124" s="128" t="s">
        <v>266</v>
      </c>
      <c r="C124" s="124" t="s">
        <v>169</v>
      </c>
      <c r="D124" s="125" t="s">
        <v>34</v>
      </c>
      <c r="E124" s="154" t="s">
        <v>351</v>
      </c>
    </row>
    <row r="125" spans="1:5" s="3" customFormat="1" ht="89" customHeight="1">
      <c r="A125" s="93"/>
      <c r="B125" s="128" t="s">
        <v>266</v>
      </c>
      <c r="C125" s="124" t="s">
        <v>170</v>
      </c>
      <c r="D125" s="125" t="s">
        <v>34</v>
      </c>
      <c r="E125" s="126" t="s">
        <v>176</v>
      </c>
    </row>
    <row r="126" spans="1:5" s="3" customFormat="1" ht="90" customHeight="1">
      <c r="A126" s="93"/>
      <c r="B126" s="128" t="s">
        <v>266</v>
      </c>
      <c r="C126" s="124" t="s">
        <v>172</v>
      </c>
      <c r="D126" s="125" t="s">
        <v>34</v>
      </c>
      <c r="E126" s="154" t="s">
        <v>352</v>
      </c>
    </row>
    <row r="127" spans="1:5" s="3" customFormat="1" ht="110" customHeight="1">
      <c r="A127" s="93"/>
      <c r="B127" s="128" t="s">
        <v>266</v>
      </c>
      <c r="C127" s="124" t="s">
        <v>173</v>
      </c>
      <c r="D127" s="125" t="s">
        <v>34</v>
      </c>
      <c r="E127" s="154" t="s">
        <v>353</v>
      </c>
    </row>
    <row r="128" spans="1:5" s="3" customFormat="1" ht="89.5" customHeight="1">
      <c r="A128" s="93"/>
      <c r="B128" s="128" t="s">
        <v>266</v>
      </c>
      <c r="C128" s="124" t="s">
        <v>174</v>
      </c>
      <c r="D128" s="125" t="s">
        <v>34</v>
      </c>
      <c r="E128" s="154" t="s">
        <v>354</v>
      </c>
    </row>
    <row r="129" spans="1:5" s="3" customFormat="1" ht="110.5" customHeight="1">
      <c r="A129" s="93"/>
      <c r="B129" s="128" t="s">
        <v>266</v>
      </c>
      <c r="C129" s="124" t="s">
        <v>175</v>
      </c>
      <c r="D129" s="125" t="s">
        <v>34</v>
      </c>
      <c r="E129" s="154" t="s">
        <v>355</v>
      </c>
    </row>
    <row r="130" spans="1:5" s="3" customFormat="1" ht="36">
      <c r="A130" s="93"/>
      <c r="B130" s="128" t="s">
        <v>266</v>
      </c>
      <c r="C130" s="124" t="s">
        <v>177</v>
      </c>
      <c r="D130" s="125" t="s">
        <v>42</v>
      </c>
      <c r="E130" s="126" t="s">
        <v>263</v>
      </c>
    </row>
    <row r="131" spans="1:5" s="3" customFormat="1" ht="48">
      <c r="A131" s="93"/>
      <c r="B131" s="128" t="s">
        <v>266</v>
      </c>
      <c r="C131" s="124" t="s">
        <v>179</v>
      </c>
      <c r="D131" s="125" t="s">
        <v>34</v>
      </c>
      <c r="E131" s="126" t="s">
        <v>264</v>
      </c>
    </row>
    <row r="132" spans="1:5" s="3" customFormat="1" ht="93.5" customHeight="1">
      <c r="A132" s="93"/>
      <c r="B132" s="128" t="s">
        <v>266</v>
      </c>
      <c r="C132" s="124" t="s">
        <v>181</v>
      </c>
      <c r="D132" s="125" t="s">
        <v>34</v>
      </c>
      <c r="E132" s="126" t="s">
        <v>265</v>
      </c>
    </row>
    <row r="133" spans="1:5" s="3" customFormat="1" ht="48">
      <c r="A133" s="93"/>
      <c r="B133" s="128" t="s">
        <v>266</v>
      </c>
      <c r="C133" s="124" t="s">
        <v>182</v>
      </c>
      <c r="D133" s="125" t="s">
        <v>34</v>
      </c>
      <c r="E133" s="154" t="s">
        <v>356</v>
      </c>
    </row>
    <row r="134" spans="1:5" s="3" customFormat="1" ht="48" hidden="1">
      <c r="B134" s="128" t="s">
        <v>266</v>
      </c>
      <c r="C134" s="124" t="s">
        <v>183</v>
      </c>
      <c r="D134" s="125" t="s">
        <v>44</v>
      </c>
      <c r="E134" s="126" t="s">
        <v>171</v>
      </c>
    </row>
    <row r="135" spans="1:5" s="3" customFormat="1" ht="48" hidden="1">
      <c r="B135" s="128" t="s">
        <v>266</v>
      </c>
      <c r="C135" s="124" t="s">
        <v>185</v>
      </c>
      <c r="D135" s="125" t="s">
        <v>44</v>
      </c>
      <c r="E135" s="126" t="s">
        <v>378</v>
      </c>
    </row>
    <row r="136" spans="1:5" s="3" customFormat="1" ht="36" hidden="1">
      <c r="B136" s="128" t="s">
        <v>266</v>
      </c>
      <c r="C136" s="124" t="s">
        <v>271</v>
      </c>
      <c r="D136" s="125" t="s">
        <v>44</v>
      </c>
      <c r="E136" s="126" t="s">
        <v>178</v>
      </c>
    </row>
    <row r="137" spans="1:5" s="3" customFormat="1" ht="36" hidden="1">
      <c r="B137" s="128" t="s">
        <v>266</v>
      </c>
      <c r="C137" s="124" t="s">
        <v>187</v>
      </c>
      <c r="D137" s="125" t="s">
        <v>44</v>
      </c>
      <c r="E137" s="126" t="s">
        <v>180</v>
      </c>
    </row>
    <row r="138" spans="1:5" s="3" customFormat="1" ht="36" hidden="1">
      <c r="B138" s="128" t="s">
        <v>266</v>
      </c>
      <c r="C138" s="124" t="s">
        <v>272</v>
      </c>
      <c r="D138" s="125" t="s">
        <v>44</v>
      </c>
      <c r="E138" s="126" t="s">
        <v>184</v>
      </c>
    </row>
    <row r="139" spans="1:5" s="3" customFormat="1" ht="48" hidden="1">
      <c r="B139" s="128" t="s">
        <v>266</v>
      </c>
      <c r="C139" s="124" t="s">
        <v>273</v>
      </c>
      <c r="D139" s="125" t="s">
        <v>44</v>
      </c>
      <c r="E139" s="126" t="s">
        <v>186</v>
      </c>
    </row>
    <row r="140" spans="1:5" s="3" customFormat="1" ht="69.75" hidden="1" customHeight="1">
      <c r="B140" s="128" t="s">
        <v>266</v>
      </c>
      <c r="C140" s="124" t="s">
        <v>274</v>
      </c>
      <c r="D140" s="125" t="s">
        <v>44</v>
      </c>
      <c r="E140" s="126" t="s">
        <v>188</v>
      </c>
    </row>
    <row r="141" spans="1:5">
      <c r="B141" s="130"/>
      <c r="C141" s="131"/>
      <c r="D141" s="159"/>
      <c r="E141" s="132"/>
    </row>
    <row r="142" spans="1:5">
      <c r="B142" s="130"/>
      <c r="C142" s="131"/>
      <c r="D142" s="159"/>
      <c r="E142" s="132"/>
    </row>
    <row r="143" spans="1:5">
      <c r="B143" s="130"/>
      <c r="C143" s="131"/>
      <c r="D143" s="159"/>
      <c r="E143" s="132"/>
    </row>
    <row r="144" spans="1:5">
      <c r="B144" s="130"/>
      <c r="C144" s="131"/>
      <c r="D144" s="159"/>
      <c r="E144" s="132"/>
    </row>
    <row r="145" spans="2:5">
      <c r="B145" s="130"/>
      <c r="C145" s="131"/>
      <c r="D145" s="159"/>
      <c r="E145" s="132"/>
    </row>
    <row r="146" spans="2:5">
      <c r="B146" s="130"/>
      <c r="C146" s="131"/>
      <c r="D146" s="159"/>
      <c r="E146" s="132"/>
    </row>
    <row r="147" spans="2:5">
      <c r="B147" s="130"/>
      <c r="C147" s="131"/>
      <c r="D147" s="159"/>
      <c r="E147" s="132"/>
    </row>
    <row r="148" spans="2:5">
      <c r="B148" s="130"/>
      <c r="C148" s="131"/>
      <c r="D148" s="159"/>
      <c r="E148" s="132"/>
    </row>
    <row r="149" spans="2:5">
      <c r="B149" s="130"/>
      <c r="C149" s="131"/>
      <c r="D149" s="159"/>
      <c r="E149" s="132"/>
    </row>
    <row r="150" spans="2:5">
      <c r="B150" s="130"/>
      <c r="C150" s="131"/>
      <c r="D150" s="159"/>
      <c r="E150" s="132"/>
    </row>
    <row r="151" spans="2:5">
      <c r="B151" s="130"/>
      <c r="C151" s="131"/>
      <c r="D151" s="159"/>
      <c r="E151" s="132"/>
    </row>
    <row r="152" spans="2:5">
      <c r="B152" s="130"/>
      <c r="C152" s="131"/>
      <c r="D152" s="159"/>
      <c r="E152" s="132"/>
    </row>
    <row r="153" spans="2:5">
      <c r="B153" s="130"/>
      <c r="C153" s="131"/>
      <c r="D153" s="159"/>
      <c r="E153" s="132"/>
    </row>
    <row r="154" spans="2:5">
      <c r="B154" s="130"/>
      <c r="C154" s="131"/>
      <c r="D154" s="159"/>
      <c r="E154" s="132"/>
    </row>
    <row r="155" spans="2:5">
      <c r="B155" s="130"/>
      <c r="C155" s="131"/>
      <c r="D155" s="159"/>
      <c r="E155" s="132"/>
    </row>
    <row r="156" spans="2:5">
      <c r="B156" s="130"/>
      <c r="C156" s="131"/>
      <c r="D156" s="159"/>
      <c r="E156" s="132"/>
    </row>
    <row r="157" spans="2:5">
      <c r="B157" s="130"/>
      <c r="C157" s="131"/>
      <c r="D157" s="159"/>
      <c r="E157" s="132"/>
    </row>
    <row r="158" spans="2:5">
      <c r="B158" s="130"/>
      <c r="C158" s="131"/>
      <c r="D158" s="159"/>
      <c r="E158" s="132"/>
    </row>
    <row r="159" spans="2:5">
      <c r="B159" s="130"/>
      <c r="C159" s="131"/>
      <c r="D159" s="159"/>
      <c r="E159" s="132"/>
    </row>
    <row r="160" spans="2:5">
      <c r="B160" s="130"/>
      <c r="C160" s="131"/>
      <c r="D160" s="159"/>
      <c r="E160" s="132"/>
    </row>
    <row r="161" spans="2:5">
      <c r="B161" s="130"/>
      <c r="C161" s="131"/>
      <c r="D161" s="159"/>
      <c r="E161" s="132"/>
    </row>
    <row r="162" spans="2:5">
      <c r="B162" s="130"/>
      <c r="C162" s="131"/>
      <c r="D162" s="159"/>
      <c r="E162" s="132"/>
    </row>
    <row r="163" spans="2:5">
      <c r="B163" s="130"/>
      <c r="C163" s="131"/>
      <c r="D163" s="159"/>
      <c r="E163" s="132"/>
    </row>
    <row r="164" spans="2:5">
      <c r="B164" s="130"/>
      <c r="C164" s="131"/>
      <c r="D164" s="159"/>
      <c r="E164" s="132"/>
    </row>
    <row r="165" spans="2:5">
      <c r="B165" s="130"/>
      <c r="C165" s="131"/>
      <c r="D165" s="159"/>
      <c r="E165" s="132"/>
    </row>
    <row r="166" spans="2:5">
      <c r="B166" s="130"/>
      <c r="C166" s="131"/>
      <c r="D166" s="159"/>
      <c r="E166" s="132"/>
    </row>
    <row r="167" spans="2:5">
      <c r="B167" s="130"/>
      <c r="C167" s="131"/>
      <c r="D167" s="159"/>
      <c r="E167" s="132"/>
    </row>
    <row r="168" spans="2:5">
      <c r="B168" s="130"/>
      <c r="C168" s="131"/>
      <c r="D168" s="159"/>
      <c r="E168" s="132"/>
    </row>
    <row r="169" spans="2:5">
      <c r="B169" s="130"/>
      <c r="C169" s="131"/>
      <c r="D169" s="159"/>
      <c r="E169" s="132"/>
    </row>
    <row r="170" spans="2:5">
      <c r="B170" s="130"/>
      <c r="C170" s="131"/>
      <c r="D170" s="159"/>
      <c r="E170" s="132"/>
    </row>
    <row r="171" spans="2:5">
      <c r="B171" s="130"/>
      <c r="C171" s="131"/>
      <c r="D171" s="159"/>
      <c r="E171" s="132"/>
    </row>
    <row r="172" spans="2:5">
      <c r="B172" s="130"/>
      <c r="C172" s="131"/>
      <c r="D172" s="159"/>
      <c r="E172" s="132"/>
    </row>
    <row r="173" spans="2:5">
      <c r="B173" s="130"/>
      <c r="C173" s="131"/>
      <c r="D173" s="159"/>
      <c r="E173" s="132"/>
    </row>
    <row r="174" spans="2:5">
      <c r="B174" s="130"/>
      <c r="C174" s="131"/>
      <c r="D174" s="159"/>
      <c r="E174" s="132"/>
    </row>
    <row r="175" spans="2:5">
      <c r="B175" s="130"/>
      <c r="C175" s="131"/>
      <c r="D175" s="159"/>
      <c r="E175" s="132"/>
    </row>
    <row r="176" spans="2:5">
      <c r="B176" s="130"/>
      <c r="C176" s="131"/>
      <c r="D176" s="159"/>
      <c r="E176" s="132"/>
    </row>
    <row r="177" spans="2:5">
      <c r="B177" s="130"/>
      <c r="C177" s="131"/>
      <c r="D177" s="159"/>
      <c r="E177" s="132"/>
    </row>
    <row r="178" spans="2:5">
      <c r="B178" s="130"/>
      <c r="C178" s="131"/>
      <c r="D178" s="159"/>
      <c r="E178" s="132"/>
    </row>
    <row r="179" spans="2:5">
      <c r="B179" s="130"/>
      <c r="C179" s="131"/>
      <c r="D179" s="159"/>
      <c r="E179" s="132"/>
    </row>
    <row r="180" spans="2:5">
      <c r="B180" s="130"/>
      <c r="C180" s="131"/>
      <c r="D180" s="159"/>
      <c r="E180" s="132"/>
    </row>
    <row r="181" spans="2:5">
      <c r="B181" s="130"/>
      <c r="C181" s="131"/>
      <c r="D181" s="159"/>
      <c r="E181" s="132"/>
    </row>
    <row r="182" spans="2:5">
      <c r="B182" s="130"/>
      <c r="C182" s="131"/>
      <c r="D182" s="159"/>
      <c r="E182" s="132"/>
    </row>
    <row r="183" spans="2:5">
      <c r="B183" s="130"/>
      <c r="C183" s="131"/>
      <c r="D183" s="159"/>
      <c r="E183" s="132"/>
    </row>
    <row r="184" spans="2:5">
      <c r="B184" s="130"/>
      <c r="C184" s="131"/>
      <c r="D184" s="159"/>
      <c r="E184" s="132"/>
    </row>
    <row r="185" spans="2:5">
      <c r="B185" s="130"/>
      <c r="C185" s="131"/>
      <c r="D185" s="159"/>
      <c r="E185" s="132"/>
    </row>
    <row r="186" spans="2:5">
      <c r="B186" s="130"/>
      <c r="C186" s="131"/>
      <c r="D186" s="159"/>
      <c r="E186" s="132"/>
    </row>
    <row r="187" spans="2:5">
      <c r="B187" s="130"/>
      <c r="C187" s="131"/>
      <c r="D187" s="159"/>
      <c r="E187" s="132"/>
    </row>
    <row r="188" spans="2:5">
      <c r="B188" s="130"/>
      <c r="C188" s="131"/>
      <c r="D188" s="159"/>
      <c r="E188" s="132"/>
    </row>
    <row r="189" spans="2:5">
      <c r="B189" s="130"/>
      <c r="C189" s="131"/>
      <c r="D189" s="159"/>
      <c r="E189" s="132"/>
    </row>
    <row r="190" spans="2:5">
      <c r="B190" s="130"/>
      <c r="C190" s="131"/>
      <c r="D190" s="159"/>
      <c r="E190" s="132"/>
    </row>
    <row r="191" spans="2:5">
      <c r="B191" s="130"/>
      <c r="C191" s="131"/>
      <c r="D191" s="159"/>
      <c r="E191" s="132"/>
    </row>
    <row r="192" spans="2:5">
      <c r="B192" s="130"/>
      <c r="C192" s="131"/>
      <c r="D192" s="159"/>
      <c r="E192" s="132"/>
    </row>
    <row r="193" spans="2:5">
      <c r="B193" s="130"/>
      <c r="C193" s="131"/>
      <c r="D193" s="159"/>
      <c r="E193" s="132"/>
    </row>
    <row r="194" spans="2:5">
      <c r="B194" s="130"/>
      <c r="C194" s="131"/>
      <c r="D194" s="159"/>
      <c r="E194" s="132"/>
    </row>
    <row r="195" spans="2:5">
      <c r="B195" s="130"/>
      <c r="C195" s="131"/>
      <c r="D195" s="159"/>
      <c r="E195" s="132"/>
    </row>
    <row r="196" spans="2:5">
      <c r="B196" s="130"/>
      <c r="C196" s="131"/>
      <c r="D196" s="159"/>
      <c r="E196" s="132"/>
    </row>
    <row r="197" spans="2:5">
      <c r="B197" s="130"/>
      <c r="C197" s="131"/>
      <c r="D197" s="159"/>
      <c r="E197" s="132"/>
    </row>
    <row r="198" spans="2:5">
      <c r="B198" s="130"/>
      <c r="C198" s="131"/>
      <c r="D198" s="159"/>
      <c r="E198" s="132"/>
    </row>
    <row r="199" spans="2:5">
      <c r="B199" s="130"/>
      <c r="C199" s="131"/>
      <c r="D199" s="159"/>
      <c r="E199" s="132"/>
    </row>
    <row r="200" spans="2:5">
      <c r="B200" s="130"/>
      <c r="C200" s="131"/>
      <c r="D200" s="159"/>
      <c r="E200" s="132"/>
    </row>
  </sheetData>
  <autoFilter ref="B3:E140" xr:uid="{6D45D47C-19C2-4E5F-8C9D-5DBA816A5AE3}">
    <filterColumn colId="2">
      <filters>
        <filter val="A"/>
        <filter val="AA"/>
      </filters>
    </filterColumn>
  </autoFilter>
  <mergeCells count="1">
    <mergeCell ref="B2:D2"/>
  </mergeCells>
  <phoneticPr fontId="34" type="noConversion"/>
  <pageMargins left="0.7" right="0.7" top="0.75" bottom="0.75" header="0.3" footer="0.3"/>
  <pageSetup paperSize="9"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9"/>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P14</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1000000}"/>
  <mergeCells count="2">
    <mergeCell ref="A1:C1"/>
    <mergeCell ref="A2:C2"/>
  </mergeCells>
  <conditionalFormatting sqref="E5:E136">
    <cfRule type="cellIs" dxfId="90" priority="10" operator="equal">
      <formula>"c"</formula>
    </cfRule>
    <cfRule type="cellIs" dxfId="89" priority="11" operator="equal">
      <formula>"nc"</formula>
    </cfRule>
    <cfRule type="cellIs" dxfId="88" priority="12" operator="equal">
      <formula>"na"</formula>
    </cfRule>
    <cfRule type="cellIs" dxfId="87" priority="13" operator="equal">
      <formula>"nt"</formula>
    </cfRule>
  </conditionalFormatting>
  <conditionalFormatting sqref="F4:F136">
    <cfRule type="cellIs" dxfId="86" priority="9" operator="equal">
      <formula>"D"</formula>
    </cfRule>
  </conditionalFormatting>
  <conditionalFormatting sqref="E137:E140">
    <cfRule type="cellIs" dxfId="85" priority="5" operator="equal">
      <formula>"c"</formula>
    </cfRule>
    <cfRule type="cellIs" dxfId="84" priority="6" operator="equal">
      <formula>"nc"</formula>
    </cfRule>
    <cfRule type="cellIs" dxfId="83" priority="7" operator="equal">
      <formula>"na"</formula>
    </cfRule>
    <cfRule type="cellIs" dxfId="82" priority="8" operator="equal">
      <formula>"nt"</formula>
    </cfRule>
  </conditionalFormatting>
  <conditionalFormatting sqref="E4">
    <cfRule type="cellIs" dxfId="81" priority="1" operator="equal">
      <formula>"c"</formula>
    </cfRule>
    <cfRule type="cellIs" dxfId="80" priority="2" operator="equal">
      <formula>"nc"</formula>
    </cfRule>
    <cfRule type="cellIs" dxfId="79" priority="3" operator="equal">
      <formula>"na"</formula>
    </cfRule>
    <cfRule type="cellIs" dxfId="78" priority="4" operator="equal">
      <formula>"nt"</formula>
    </cfRule>
  </conditionalFormatting>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rowBreaks count="4" manualBreakCount="4">
    <brk id="19" max="16383" man="1"/>
    <brk id="41" max="16383" man="1"/>
    <brk id="75" max="16383" man="1"/>
    <brk id="10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20"/>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P15</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2000000}"/>
  <mergeCells count="2">
    <mergeCell ref="A1:C1"/>
    <mergeCell ref="A2:C2"/>
  </mergeCells>
  <conditionalFormatting sqref="E5:E136">
    <cfRule type="cellIs" dxfId="77" priority="10" operator="equal">
      <formula>"c"</formula>
    </cfRule>
    <cfRule type="cellIs" dxfId="76" priority="11" operator="equal">
      <formula>"nc"</formula>
    </cfRule>
    <cfRule type="cellIs" dxfId="75" priority="12" operator="equal">
      <formula>"na"</formula>
    </cfRule>
    <cfRule type="cellIs" dxfId="74" priority="13" operator="equal">
      <formula>"nt"</formula>
    </cfRule>
  </conditionalFormatting>
  <conditionalFormatting sqref="F4:F136">
    <cfRule type="cellIs" dxfId="73" priority="9" operator="equal">
      <formula>"D"</formula>
    </cfRule>
  </conditionalFormatting>
  <conditionalFormatting sqref="E137:E140">
    <cfRule type="cellIs" dxfId="72" priority="5" operator="equal">
      <formula>"c"</formula>
    </cfRule>
    <cfRule type="cellIs" dxfId="71" priority="6" operator="equal">
      <formula>"nc"</formula>
    </cfRule>
    <cfRule type="cellIs" dxfId="70" priority="7" operator="equal">
      <formula>"na"</formula>
    </cfRule>
    <cfRule type="cellIs" dxfId="69" priority="8" operator="equal">
      <formula>"nt"</formula>
    </cfRule>
  </conditionalFormatting>
  <conditionalFormatting sqref="E4">
    <cfRule type="cellIs" dxfId="68" priority="1" operator="equal">
      <formula>"c"</formula>
    </cfRule>
    <cfRule type="cellIs" dxfId="67" priority="2" operator="equal">
      <formula>"nc"</formula>
    </cfRule>
    <cfRule type="cellIs" dxfId="66" priority="3" operator="equal">
      <formula>"na"</formula>
    </cfRule>
    <cfRule type="cellIs" dxfId="65" priority="4" operator="equal">
      <formula>"nt"</formula>
    </cfRule>
  </conditionalFormatting>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rowBreaks count="4" manualBreakCount="4">
    <brk id="19" max="16383" man="1"/>
    <brk id="41" max="16383" man="1"/>
    <brk id="75" max="16383" man="1"/>
    <brk id="10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1"/>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P16</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3000000}"/>
  <mergeCells count="2">
    <mergeCell ref="A1:C1"/>
    <mergeCell ref="A2:C2"/>
  </mergeCells>
  <conditionalFormatting sqref="E5:E136">
    <cfRule type="cellIs" dxfId="64" priority="10" operator="equal">
      <formula>"c"</formula>
    </cfRule>
    <cfRule type="cellIs" dxfId="63" priority="11" operator="equal">
      <formula>"nc"</formula>
    </cfRule>
    <cfRule type="cellIs" dxfId="62" priority="12" operator="equal">
      <formula>"na"</formula>
    </cfRule>
    <cfRule type="cellIs" dxfId="61" priority="13" operator="equal">
      <formula>"nt"</formula>
    </cfRule>
  </conditionalFormatting>
  <conditionalFormatting sqref="F4:F136">
    <cfRule type="cellIs" dxfId="60" priority="9" operator="equal">
      <formula>"D"</formula>
    </cfRule>
  </conditionalFormatting>
  <conditionalFormatting sqref="E137:E140">
    <cfRule type="cellIs" dxfId="59" priority="5" operator="equal">
      <formula>"c"</formula>
    </cfRule>
    <cfRule type="cellIs" dxfId="58" priority="6" operator="equal">
      <formula>"nc"</formula>
    </cfRule>
    <cfRule type="cellIs" dxfId="57" priority="7" operator="equal">
      <formula>"na"</formula>
    </cfRule>
    <cfRule type="cellIs" dxfId="56" priority="8" operator="equal">
      <formula>"nt"</formula>
    </cfRule>
  </conditionalFormatting>
  <conditionalFormatting sqref="E4">
    <cfRule type="cellIs" dxfId="55" priority="1" operator="equal">
      <formula>"c"</formula>
    </cfRule>
    <cfRule type="cellIs" dxfId="54" priority="2" operator="equal">
      <formula>"nc"</formula>
    </cfRule>
    <cfRule type="cellIs" dxfId="53" priority="3" operator="equal">
      <formula>"na"</formula>
    </cfRule>
    <cfRule type="cellIs" dxfId="52" priority="4" operator="equal">
      <formula>"nt"</formula>
    </cfRule>
  </conditionalFormatting>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rowBreaks count="4" manualBreakCount="4">
    <brk id="19" max="16383" man="1"/>
    <brk id="41" max="16383" man="1"/>
    <brk id="75" max="16383" man="1"/>
    <brk id="10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2"/>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P17</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4000000}"/>
  <mergeCells count="2">
    <mergeCell ref="A1:C1"/>
    <mergeCell ref="A2:C2"/>
  </mergeCells>
  <conditionalFormatting sqref="E5:E136">
    <cfRule type="cellIs" dxfId="51" priority="10" operator="equal">
      <formula>"c"</formula>
    </cfRule>
    <cfRule type="cellIs" dxfId="50" priority="11" operator="equal">
      <formula>"nc"</formula>
    </cfRule>
    <cfRule type="cellIs" dxfId="49" priority="12" operator="equal">
      <formula>"na"</formula>
    </cfRule>
    <cfRule type="cellIs" dxfId="48" priority="13" operator="equal">
      <formula>"nt"</formula>
    </cfRule>
  </conditionalFormatting>
  <conditionalFormatting sqref="F4:F136">
    <cfRule type="cellIs" dxfId="47" priority="9" operator="equal">
      <formula>"D"</formula>
    </cfRule>
  </conditionalFormatting>
  <conditionalFormatting sqref="E137:E140">
    <cfRule type="cellIs" dxfId="46" priority="5" operator="equal">
      <formula>"c"</formula>
    </cfRule>
    <cfRule type="cellIs" dxfId="45" priority="6" operator="equal">
      <formula>"nc"</formula>
    </cfRule>
    <cfRule type="cellIs" dxfId="44" priority="7" operator="equal">
      <formula>"na"</formula>
    </cfRule>
    <cfRule type="cellIs" dxfId="43" priority="8" operator="equal">
      <formula>"nt"</formula>
    </cfRule>
  </conditionalFormatting>
  <conditionalFormatting sqref="E4">
    <cfRule type="cellIs" dxfId="42" priority="1" operator="equal">
      <formula>"c"</formula>
    </cfRule>
    <cfRule type="cellIs" dxfId="41" priority="2" operator="equal">
      <formula>"nc"</formula>
    </cfRule>
    <cfRule type="cellIs" dxfId="40" priority="3" operator="equal">
      <formula>"na"</formula>
    </cfRule>
    <cfRule type="cellIs" dxfId="39" priority="4" operator="equal">
      <formula>"nt"</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3"/>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P18</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5000000}"/>
  <mergeCells count="2">
    <mergeCell ref="A1:C1"/>
    <mergeCell ref="A2:C2"/>
  </mergeCells>
  <conditionalFormatting sqref="E5:E136">
    <cfRule type="cellIs" dxfId="38" priority="10" operator="equal">
      <formula>"c"</formula>
    </cfRule>
    <cfRule type="cellIs" dxfId="37" priority="11" operator="equal">
      <formula>"nc"</formula>
    </cfRule>
    <cfRule type="cellIs" dxfId="36" priority="12" operator="equal">
      <formula>"na"</formula>
    </cfRule>
    <cfRule type="cellIs" dxfId="35" priority="13" operator="equal">
      <formula>"nt"</formula>
    </cfRule>
  </conditionalFormatting>
  <conditionalFormatting sqref="F4:F136">
    <cfRule type="cellIs" dxfId="34" priority="9" operator="equal">
      <formula>"D"</formula>
    </cfRule>
  </conditionalFormatting>
  <conditionalFormatting sqref="E137:E140">
    <cfRule type="cellIs" dxfId="33" priority="5" operator="equal">
      <formula>"c"</formula>
    </cfRule>
    <cfRule type="cellIs" dxfId="32" priority="6" operator="equal">
      <formula>"nc"</formula>
    </cfRule>
    <cfRule type="cellIs" dxfId="31" priority="7" operator="equal">
      <formula>"na"</formula>
    </cfRule>
    <cfRule type="cellIs" dxfId="30" priority="8" operator="equal">
      <formula>"nt"</formula>
    </cfRule>
  </conditionalFormatting>
  <conditionalFormatting sqref="E4">
    <cfRule type="cellIs" dxfId="29" priority="1" operator="equal">
      <formula>"c"</formula>
    </cfRule>
    <cfRule type="cellIs" dxfId="28" priority="2" operator="equal">
      <formula>"nc"</formula>
    </cfRule>
    <cfRule type="cellIs" dxfId="27" priority="3" operator="equal">
      <formula>"na"</formula>
    </cfRule>
    <cfRule type="cellIs" dxfId="26" priority="4" operator="equal">
      <formula>"nt"</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4"/>
  <dimension ref="A1:AMJ140"/>
  <sheetViews>
    <sheetView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P19</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6000000}"/>
  <mergeCells count="2">
    <mergeCell ref="A1:C1"/>
    <mergeCell ref="A2:C2"/>
  </mergeCells>
  <conditionalFormatting sqref="E5:E136">
    <cfRule type="cellIs" dxfId="25" priority="10" operator="equal">
      <formula>"c"</formula>
    </cfRule>
    <cfRule type="cellIs" dxfId="24" priority="11" operator="equal">
      <formula>"nc"</formula>
    </cfRule>
    <cfRule type="cellIs" dxfId="23" priority="12" operator="equal">
      <formula>"na"</formula>
    </cfRule>
    <cfRule type="cellIs" dxfId="22" priority="13" operator="equal">
      <formula>"nt"</formula>
    </cfRule>
  </conditionalFormatting>
  <conditionalFormatting sqref="F4:F136">
    <cfRule type="cellIs" dxfId="21" priority="9" operator="equal">
      <formula>"D"</formula>
    </cfRule>
  </conditionalFormatting>
  <conditionalFormatting sqref="E137:E140">
    <cfRule type="cellIs" dxfId="20" priority="5" operator="equal">
      <formula>"c"</formula>
    </cfRule>
    <cfRule type="cellIs" dxfId="19" priority="6" operator="equal">
      <formula>"nc"</formula>
    </cfRule>
    <cfRule type="cellIs" dxfId="18" priority="7" operator="equal">
      <formula>"na"</formula>
    </cfRule>
    <cfRule type="cellIs" dxfId="17" priority="8" operator="equal">
      <formula>"nt"</formula>
    </cfRule>
  </conditionalFormatting>
  <conditionalFormatting sqref="E4">
    <cfRule type="cellIs" dxfId="16" priority="1" operator="equal">
      <formula>"c"</formula>
    </cfRule>
    <cfRule type="cellIs" dxfId="15" priority="2" operator="equal">
      <formula>"nc"</formula>
    </cfRule>
    <cfRule type="cellIs" dxfId="14" priority="3" operator="equal">
      <formula>"na"</formula>
    </cfRule>
    <cfRule type="cellIs" dxfId="13" priority="4" operator="equal">
      <formula>"nt"</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5"/>
  <dimension ref="A1:AMJ140"/>
  <sheetViews>
    <sheetView zoomScale="105" zoomScaleNormal="105" workbookViewId="0">
      <pane ySplit="3" topLeftCell="A4"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v>
      </c>
      <c r="E1" s="100"/>
      <c r="F1" s="100"/>
      <c r="G1" s="100"/>
      <c r="H1" s="100"/>
      <c r="I1" s="72" t="str">
        <f ca="1">IFERROR(RIGHT(CELL("nomfichier",$A$2),LEN(CELL("nomfichier",$A$2))-SEARCH("]",CELL("nomfichier",$A$2))), RIGHT(CELL("filename",$A$2),LEN(CELL("filename",$A$2))-SEARCH("]",CELL("filename",$A$2))))</f>
        <v>P20</v>
      </c>
    </row>
    <row r="2" spans="1:1024">
      <c r="A2" s="229" t="s">
        <v>190</v>
      </c>
      <c r="B2" s="229"/>
      <c r="C2" s="229"/>
      <c r="D2" s="134" t="str">
        <f ca="1">IF(LOOKUP(I1,Echantillon!A11:A69,Echantillon!C11:C69)&lt;&gt;0,LOOKUP(I1,Echantillon!A11:A69,Echantillon!C11:C69),"-")</f>
        <v>-</v>
      </c>
      <c r="E2" s="101"/>
      <c r="F2" s="101"/>
      <c r="G2" s="101"/>
      <c r="H2" s="101"/>
      <c r="I2" s="52"/>
    </row>
    <row r="3" spans="1:1024" s="81" customFormat="1" ht="70.25" customHeight="1">
      <c r="A3" s="135" t="s">
        <v>191</v>
      </c>
      <c r="B3" s="48" t="s">
        <v>30</v>
      </c>
      <c r="C3" s="48" t="s">
        <v>31</v>
      </c>
      <c r="D3" s="135"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196</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196</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196</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196</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196</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196</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196</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196</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196</v>
      </c>
      <c r="F12" s="12"/>
      <c r="G12" s="18"/>
      <c r="H12" s="55"/>
      <c r="I12" s="54"/>
    </row>
    <row r="13" spans="1:1024" ht="100.25"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196</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196</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196</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196</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196</v>
      </c>
      <c r="F18" s="12"/>
      <c r="G18" s="18"/>
      <c r="H18" s="55"/>
      <c r="I18" s="54"/>
    </row>
    <row r="19" spans="1:9" ht="100.25"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196</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196</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196</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196</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196</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196</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196</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196</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196</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196</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196</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196</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196</v>
      </c>
      <c r="F32" s="12"/>
      <c r="G32" s="18"/>
      <c r="H32" s="55"/>
      <c r="I32" s="54"/>
    </row>
    <row r="33" spans="1:9" ht="100.25"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196</v>
      </c>
      <c r="F33" s="12"/>
      <c r="G33" s="18"/>
      <c r="H33" s="55"/>
      <c r="I33" s="54"/>
    </row>
    <row r="34" spans="1:9" ht="100.25"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196</v>
      </c>
      <c r="F34" s="12"/>
      <c r="G34" s="18"/>
      <c r="H34" s="55"/>
      <c r="I34" s="54"/>
    </row>
    <row r="35" spans="1:9" ht="100.25"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196</v>
      </c>
      <c r="F35" s="12"/>
      <c r="G35" s="18"/>
      <c r="H35" s="55"/>
      <c r="I35" s="54"/>
    </row>
    <row r="36" spans="1:9" ht="100.25"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196</v>
      </c>
      <c r="F36" s="12"/>
      <c r="G36" s="18"/>
      <c r="H36" s="55"/>
      <c r="I36" s="54"/>
    </row>
    <row r="37" spans="1:9" ht="100.25"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196</v>
      </c>
      <c r="F37" s="12"/>
      <c r="G37" s="18"/>
      <c r="H37" s="55"/>
      <c r="I37" s="54"/>
    </row>
    <row r="38" spans="1:9" ht="100.25"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196</v>
      </c>
      <c r="F38" s="12"/>
      <c r="G38" s="18"/>
      <c r="H38" s="55"/>
      <c r="I38" s="54"/>
    </row>
    <row r="39" spans="1:9" ht="100.25"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196</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196</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196</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196</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196</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196</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196</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196</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196</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196</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196</v>
      </c>
      <c r="F49" s="12"/>
      <c r="G49" s="18"/>
      <c r="H49" s="55"/>
      <c r="I49" s="54"/>
    </row>
    <row r="50" spans="1:9" ht="100.25"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00.25" customHeight="1">
      <c r="A51" s="78" t="str">
        <f>Criteres!B51</f>
        <v>Script</v>
      </c>
      <c r="B51" s="79" t="str">
        <f>Criteres!C51</f>
        <v>7.1</v>
      </c>
      <c r="C51" s="79" t="str">
        <f>Criteres!D51</f>
        <v>A</v>
      </c>
      <c r="D51" s="80" t="str">
        <f>Criteres!E51</f>
        <v>Chaque script est-il, si nécessaire, compatible avec les technologies d'assistance ?</v>
      </c>
      <c r="E51" s="13" t="s">
        <v>196</v>
      </c>
      <c r="F51" s="12"/>
      <c r="G51" s="18"/>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196</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196</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196</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196</v>
      </c>
      <c r="F55" s="12"/>
      <c r="G55" s="18"/>
      <c r="H55" s="55"/>
      <c r="I55" s="54"/>
    </row>
    <row r="56" spans="1:9" ht="100.25"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196</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196</v>
      </c>
      <c r="F58" s="12"/>
      <c r="G58" s="18"/>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196</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196</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196</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196</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196</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196</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196</v>
      </c>
      <c r="F65" s="12"/>
      <c r="G65" s="18"/>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196</v>
      </c>
      <c r="F66" s="12"/>
      <c r="G66" s="18"/>
      <c r="H66" s="55"/>
      <c r="I66" s="54"/>
    </row>
    <row r="67" spans="1:9" ht="100.25" customHeight="1">
      <c r="A67" s="78" t="str">
        <f>Criteres!B67</f>
        <v>Structuration</v>
      </c>
      <c r="B67" s="79" t="str">
        <f>Criteres!C67</f>
        <v>9.1</v>
      </c>
      <c r="C67" s="79" t="str">
        <f>Criteres!D67</f>
        <v>A</v>
      </c>
      <c r="D67" s="80" t="str">
        <f>Criteres!E67</f>
        <v>Dans chaque page web, l'information est-elle structurée par l'utilisation appropriée de titres ?</v>
      </c>
      <c r="E67" s="13" t="s">
        <v>196</v>
      </c>
      <c r="F67" s="12"/>
      <c r="G67" s="18"/>
      <c r="H67" s="55"/>
      <c r="I67" s="54"/>
    </row>
    <row r="68" spans="1:9" ht="100.25" customHeight="1">
      <c r="A68" s="78" t="str">
        <f>Criteres!B68</f>
        <v>Structuration</v>
      </c>
      <c r="B68" s="79" t="str">
        <f>Criteres!C68</f>
        <v>9.2</v>
      </c>
      <c r="C68" s="79" t="str">
        <f>Criteres!D68</f>
        <v>A</v>
      </c>
      <c r="D68" s="80" t="str">
        <f>Criteres!E68</f>
        <v>Dans chaque page web, la structure du document est-elle cohérente (hors cas particuliers) ?</v>
      </c>
      <c r="E68" s="13" t="s">
        <v>196</v>
      </c>
      <c r="F68" s="12"/>
      <c r="G68" s="18"/>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196</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196</v>
      </c>
      <c r="F70" s="12"/>
      <c r="G70" s="18"/>
      <c r="H70" s="55"/>
      <c r="I70" s="54"/>
    </row>
    <row r="71" spans="1:9" ht="100.25"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196</v>
      </c>
      <c r="F73" s="12"/>
      <c r="G73" s="18"/>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196</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196</v>
      </c>
      <c r="F75" s="12"/>
      <c r="G75" s="18"/>
      <c r="H75" s="55"/>
      <c r="I75" s="54"/>
    </row>
    <row r="76" spans="1:9" ht="100.25" customHeight="1">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196</v>
      </c>
      <c r="F76" s="12"/>
      <c r="G76" s="18"/>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196</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196</v>
      </c>
      <c r="F78" s="12"/>
      <c r="G78" s="18"/>
      <c r="H78" s="55"/>
      <c r="I78" s="54"/>
    </row>
    <row r="79" spans="1:9" ht="100.25" customHeight="1">
      <c r="A79" s="78" t="str">
        <f>Criteres!B79</f>
        <v>Présentation</v>
      </c>
      <c r="B79" s="79" t="str">
        <f>Criteres!C79</f>
        <v>10.7</v>
      </c>
      <c r="C79" s="79" t="str">
        <f>Criteres!D79</f>
        <v>A</v>
      </c>
      <c r="D79" s="80" t="str">
        <f>Criteres!E79</f>
        <v>Dans chaque page web, pour chaque élément recevant le focus, la prise de focus est-elle visible ?</v>
      </c>
      <c r="E79" s="13" t="s">
        <v>196</v>
      </c>
      <c r="F79" s="12"/>
      <c r="G79" s="18"/>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196</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196</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196</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196</v>
      </c>
      <c r="F83" s="12"/>
      <c r="G83" s="18"/>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196</v>
      </c>
      <c r="F84" s="12"/>
      <c r="G84" s="18"/>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196</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196</v>
      </c>
      <c r="F86" s="12"/>
      <c r="G86" s="18"/>
      <c r="H86" s="55"/>
      <c r="I86" s="54"/>
    </row>
    <row r="87" spans="1:9" ht="100.25"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196</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196</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196</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196</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196</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196</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196</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196</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196</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196</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196</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196</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196</v>
      </c>
      <c r="F104" s="12"/>
      <c r="G104" s="18"/>
      <c r="H104" s="55"/>
      <c r="I104" s="54"/>
    </row>
    <row r="105" spans="1:9" ht="100.25"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196</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196</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196</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196</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196</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196</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196</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196</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196</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196</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196</v>
      </c>
      <c r="F118" s="12"/>
      <c r="G118" s="18"/>
      <c r="H118" s="55"/>
      <c r="I118" s="54"/>
    </row>
    <row r="119" spans="1:9" ht="100.25"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196</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196</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196</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196</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196</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196</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196</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196</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196</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196</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196</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196</v>
      </c>
      <c r="F133" s="12"/>
      <c r="G133" s="18"/>
      <c r="H133" s="55"/>
      <c r="I133" s="54"/>
    </row>
    <row r="134" spans="1:9" ht="100.25"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17000000}"/>
  <mergeCells count="2">
    <mergeCell ref="A1:C1"/>
    <mergeCell ref="A2:C2"/>
  </mergeCells>
  <conditionalFormatting sqref="E5:E136">
    <cfRule type="cellIs" dxfId="12" priority="10" operator="equal">
      <formula>"c"</formula>
    </cfRule>
    <cfRule type="cellIs" dxfId="11" priority="11" operator="equal">
      <formula>"nc"</formula>
    </cfRule>
    <cfRule type="cellIs" dxfId="10" priority="12" operator="equal">
      <formula>"na"</formula>
    </cfRule>
    <cfRule type="cellIs" dxfId="9" priority="13" operator="equal">
      <formula>"nt"</formula>
    </cfRule>
  </conditionalFormatting>
  <conditionalFormatting sqref="F4:F136">
    <cfRule type="cellIs" dxfId="8" priority="9" operator="equal">
      <formula>"D"</formula>
    </cfRule>
  </conditionalFormatting>
  <conditionalFormatting sqref="E137:E140">
    <cfRule type="cellIs" dxfId="7" priority="5" operator="equal">
      <formula>"c"</formula>
    </cfRule>
    <cfRule type="cellIs" dxfId="6" priority="6" operator="equal">
      <formula>"nc"</formula>
    </cfRule>
    <cfRule type="cellIs" dxfId="5" priority="7" operator="equal">
      <formula>"na"</formula>
    </cfRule>
    <cfRule type="cellIs" dxfId="4" priority="8" operator="equal">
      <formula>"nt"</formula>
    </cfRule>
  </conditionalFormatting>
  <conditionalFormatting sqref="E4">
    <cfRule type="cellIs" dxfId="3" priority="1" operator="equal">
      <formula>"c"</formula>
    </cfRule>
    <cfRule type="cellIs" dxfId="2" priority="2" operator="equal">
      <formula>"nc"</formula>
    </cfRule>
    <cfRule type="cellIs" dxfId="1" priority="3" operator="equal">
      <formula>"na"</formula>
    </cfRule>
    <cfRule type="cellIs" dxfId="0" priority="4" operator="equal">
      <formula>"nt"</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A456F-14CC-4A57-8390-875BCFE50173}">
  <sheetPr codeName="Feuil28"/>
  <dimension ref="A1:N17"/>
  <sheetViews>
    <sheetView showGridLines="0" workbookViewId="0">
      <selection activeCell="O30" sqref="O30"/>
    </sheetView>
  </sheetViews>
  <sheetFormatPr baseColWidth="10" defaultColWidth="8.6640625" defaultRowHeight="15"/>
  <cols>
    <col min="1" max="1" width="20.6640625" style="5" customWidth="1"/>
    <col min="2" max="2" width="9.5" style="5" bestFit="1" customWidth="1"/>
    <col min="3" max="3" width="10.6640625" style="5" bestFit="1" customWidth="1"/>
    <col min="4" max="4" width="0.33203125" style="5" customWidth="1"/>
    <col min="5" max="5" width="5.6640625" style="5" customWidth="1"/>
    <col min="6" max="10" width="11.6640625" style="5" customWidth="1"/>
    <col min="11" max="12" width="4.6640625" style="5" customWidth="1"/>
    <col min="13" max="13" width="3.6640625" style="5" customWidth="1"/>
    <col min="14" max="14" width="10" style="5" customWidth="1"/>
    <col min="15" max="16384" width="8.6640625" style="5"/>
  </cols>
  <sheetData>
    <row r="1" spans="1:14" ht="44.25" customHeight="1">
      <c r="A1" s="180" t="s">
        <v>363</v>
      </c>
      <c r="B1" s="180"/>
      <c r="C1" s="180"/>
      <c r="D1" s="180"/>
      <c r="E1" s="180"/>
      <c r="F1" s="180"/>
      <c r="G1" s="180"/>
      <c r="H1" s="180"/>
      <c r="I1" s="180"/>
      <c r="J1" s="180"/>
      <c r="K1" s="180"/>
      <c r="L1" s="180"/>
      <c r="M1" s="180"/>
      <c r="N1" s="180"/>
    </row>
    <row r="2" spans="1:14" ht="3.75" customHeight="1"/>
    <row r="3" spans="1:14" ht="17" customHeight="1">
      <c r="A3" s="181" t="s">
        <v>361</v>
      </c>
      <c r="B3" s="181"/>
      <c r="C3" s="181"/>
      <c r="D3" s="114"/>
      <c r="E3" s="182" t="s">
        <v>212</v>
      </c>
      <c r="F3" s="183"/>
      <c r="G3" s="183"/>
      <c r="H3" s="183"/>
      <c r="I3" s="183"/>
      <c r="J3" s="183"/>
      <c r="K3" s="34" t="s">
        <v>198</v>
      </c>
      <c r="L3" s="34" t="s">
        <v>199</v>
      </c>
      <c r="M3" s="34" t="s">
        <v>200</v>
      </c>
      <c r="N3" s="35" t="s">
        <v>213</v>
      </c>
    </row>
    <row r="4" spans="1:14" ht="17">
      <c r="A4" s="14"/>
      <c r="B4" s="15" t="s">
        <v>198</v>
      </c>
      <c r="C4" s="29" t="s">
        <v>199</v>
      </c>
      <c r="D4" s="110"/>
      <c r="E4" s="31" t="s">
        <v>8</v>
      </c>
      <c r="F4" s="184" t="str">
        <f>IF(Echantillon!B11&gt;"",Echantillon!B11,"")</f>
        <v>Mire de connexion</v>
      </c>
      <c r="G4" s="184"/>
      <c r="H4" s="184"/>
      <c r="I4" s="184"/>
      <c r="J4" s="184"/>
      <c r="K4" s="67">
        <f>IF(LOOKUP($E4,BaseDeCalcul!$D$9:$W$9,BaseDeCalcul!$D$7:$W$7)&gt;0,LOOKUP($E4,BaseDeCalcul!$D$9:$W$9,BaseDeCalcul!$D$3:$W$3),"-")</f>
        <v>20</v>
      </c>
      <c r="L4" s="68">
        <f>IF(LOOKUP($E4,BaseDeCalcul!$D$9:$W$9,BaseDeCalcul!$D$7:$W$7)&gt;0,LOOKUP($E4,BaseDeCalcul!$D$9:$W$9,BaseDeCalcul!$D$4:$W$4),"-")</f>
        <v>14</v>
      </c>
      <c r="M4" s="69">
        <f>IF(LOOKUP($E4,BaseDeCalcul!$D$9:$W$9,BaseDeCalcul!$D$7:$W$7)&gt;0,LOOKUP($E4,BaseDeCalcul!$D$9:$W$9,BaseDeCalcul!$D$5:$W$5),"-")</f>
        <v>86</v>
      </c>
      <c r="N4" s="70">
        <f>IF(LOOKUP($E4,BaseDeCalcul!$D$9:$W$9,BaseDeCalcul!$D$7:$W$7)&gt;0,LOOKUP($E4,BaseDeCalcul!$D$9:$W$9,BaseDeCalcul!$D$6:$W$6),"-")</f>
        <v>0.58823529411764708</v>
      </c>
    </row>
    <row r="5" spans="1:14" ht="17">
      <c r="A5" s="107" t="s">
        <v>34</v>
      </c>
      <c r="B5" s="108">
        <f>BaseDeCalcul!AH29</f>
        <v>0.47727272727272729</v>
      </c>
      <c r="C5" s="109">
        <f>BaseDeCalcul!AI29</f>
        <v>0.52272727272727271</v>
      </c>
      <c r="D5" s="111"/>
      <c r="E5" s="31" t="s">
        <v>10</v>
      </c>
      <c r="F5" s="177" t="str">
        <f>IF(Echantillon!B13&gt;"",Echantillon!B13,"")</f>
        <v>Création d'un OM (étape 1) - fenêtre modale</v>
      </c>
      <c r="G5" s="177"/>
      <c r="H5" s="177"/>
      <c r="I5" s="177"/>
      <c r="J5" s="177"/>
      <c r="K5" s="67">
        <f>IF(LOOKUP($E5,BaseDeCalcul!$D$9:$W$9,BaseDeCalcul!$D$7:$W$7)&gt;0,LOOKUP($E5,BaseDeCalcul!$D$9:$W$9,BaseDeCalcul!$D$3:$W$3),"-")</f>
        <v>19</v>
      </c>
      <c r="L5" s="68">
        <f>IF(LOOKUP($E5,BaseDeCalcul!$D$9:$W$9,BaseDeCalcul!$D$7:$W$7)&gt;0,LOOKUP($E5,BaseDeCalcul!$D$9:$W$9,BaseDeCalcul!$D$4:$W$4),"-")</f>
        <v>14</v>
      </c>
      <c r="M5" s="69">
        <f>IF(LOOKUP($E5,BaseDeCalcul!$D$9:$W$9,BaseDeCalcul!$D$7:$W$7)&gt;0,LOOKUP($E5,BaseDeCalcul!$D$9:$W$9,BaseDeCalcul!$D$5:$W$5),"-")</f>
        <v>83</v>
      </c>
      <c r="N5" s="70">
        <f>IF(LOOKUP($E5,BaseDeCalcul!$D$9:$W$9,BaseDeCalcul!$D$7:$W$7)&gt;0,LOOKUP($E5,BaseDeCalcul!$D$9:$W$9,BaseDeCalcul!$D$6:$W$6),"-")</f>
        <v>0.5757575757575758</v>
      </c>
    </row>
    <row r="6" spans="1:14" ht="17">
      <c r="A6" s="110"/>
      <c r="B6" s="111"/>
      <c r="C6" s="111"/>
      <c r="D6" s="111"/>
      <c r="E6" s="31" t="s">
        <v>11</v>
      </c>
      <c r="F6" s="177" t="str">
        <f>IF(Echantillon!B14&gt;"",Echantillon!B14,"")</f>
        <v>Création d'un OM (fiche)</v>
      </c>
      <c r="G6" s="177"/>
      <c r="H6" s="177"/>
      <c r="I6" s="177"/>
      <c r="J6" s="177"/>
      <c r="K6" s="67">
        <f>IF(LOOKUP($E6,BaseDeCalcul!$D$9:$W$9,BaseDeCalcul!$D$7:$W$7)&gt;0,LOOKUP($E6,BaseDeCalcul!$D$9:$W$9,BaseDeCalcul!$D$3:$W$3),"-")</f>
        <v>15</v>
      </c>
      <c r="L6" s="68">
        <f>IF(LOOKUP($E6,BaseDeCalcul!$D$9:$W$9,BaseDeCalcul!$D$7:$W$7)&gt;0,LOOKUP($E6,BaseDeCalcul!$D$9:$W$9,BaseDeCalcul!$D$4:$W$4),"-")</f>
        <v>9</v>
      </c>
      <c r="M6" s="69">
        <f>IF(LOOKUP($E6,BaseDeCalcul!$D$9:$W$9,BaseDeCalcul!$D$7:$W$7)&gt;0,LOOKUP($E6,BaseDeCalcul!$D$9:$W$9,BaseDeCalcul!$D$5:$W$5),"-")</f>
        <v>93</v>
      </c>
      <c r="N6" s="70">
        <f>IF(LOOKUP($E6,BaseDeCalcul!$D$9:$W$9,BaseDeCalcul!$D$7:$W$7)&gt;0,LOOKUP($E6,BaseDeCalcul!$D$9:$W$9,BaseDeCalcul!$D$6:$W$6),"-")</f>
        <v>0.625</v>
      </c>
    </row>
    <row r="7" spans="1:14" ht="17">
      <c r="A7" s="110"/>
      <c r="B7" s="111"/>
      <c r="C7" s="111"/>
      <c r="D7" s="111"/>
      <c r="E7" s="31" t="s">
        <v>12</v>
      </c>
      <c r="F7" s="177" t="str">
        <f>IF(Echantillon!B15&gt;"",Echantillon!B15,"")</f>
        <v>Création d'un OM - fenêtre modale (recherche - destination principale)</v>
      </c>
      <c r="G7" s="177"/>
      <c r="H7" s="177"/>
      <c r="I7" s="177"/>
      <c r="J7" s="177"/>
      <c r="K7" s="67">
        <f>IF(LOOKUP($E7,BaseDeCalcul!$D$9:$W$9,BaseDeCalcul!$D$7:$W$7)&gt;0,LOOKUP($E7,BaseDeCalcul!$D$9:$W$9,BaseDeCalcul!$D$3:$W$3),"-")</f>
        <v>24</v>
      </c>
      <c r="L7" s="68">
        <f>IF(LOOKUP($E7,BaseDeCalcul!$D$9:$W$9,BaseDeCalcul!$D$7:$W$7)&gt;0,LOOKUP($E7,BaseDeCalcul!$D$9:$W$9,BaseDeCalcul!$D$4:$W$4),"-")</f>
        <v>15</v>
      </c>
      <c r="M7" s="69">
        <f>IF(LOOKUP($E7,BaseDeCalcul!$D$9:$W$9,BaseDeCalcul!$D$7:$W$7)&gt;0,LOOKUP($E7,BaseDeCalcul!$D$9:$W$9,BaseDeCalcul!$D$5:$W$5),"-")</f>
        <v>75</v>
      </c>
      <c r="N7" s="70">
        <f>IF(LOOKUP($E7,BaseDeCalcul!$D$9:$W$9,BaseDeCalcul!$D$7:$W$7)&gt;0,LOOKUP($E7,BaseDeCalcul!$D$9:$W$9,BaseDeCalcul!$D$6:$W$6),"-")</f>
        <v>0.61538461538461542</v>
      </c>
    </row>
    <row r="8" spans="1:14" ht="14.75" customHeight="1">
      <c r="A8" s="178"/>
      <c r="B8" s="179"/>
      <c r="C8" s="179"/>
      <c r="D8" s="115"/>
      <c r="E8" s="31" t="s">
        <v>13</v>
      </c>
      <c r="F8" s="177" t="str">
        <f>IF(Echantillon!B16&gt;"",Echantillon!B16,"")</f>
        <v>Création d'un OM - (onglets prestations / saisie des étapes / frais prévisionnel) / fenêtre modale statut</v>
      </c>
      <c r="G8" s="177"/>
      <c r="H8" s="177"/>
      <c r="I8" s="177"/>
      <c r="J8" s="177"/>
      <c r="K8" s="67">
        <f>IF(LOOKUP($E8,BaseDeCalcul!$D$9:$W$9,BaseDeCalcul!$D$7:$W$7)&gt;0,LOOKUP($E8,BaseDeCalcul!$D$9:$W$9,BaseDeCalcul!$D$3:$W$3),"-")</f>
        <v>14</v>
      </c>
      <c r="L8" s="68">
        <f>IF(LOOKUP($E8,BaseDeCalcul!$D$9:$W$9,BaseDeCalcul!$D$7:$W$7)&gt;0,LOOKUP($E8,BaseDeCalcul!$D$9:$W$9,BaseDeCalcul!$D$4:$W$4),"-")</f>
        <v>8</v>
      </c>
      <c r="M8" s="69">
        <f>IF(LOOKUP($E8,BaseDeCalcul!$D$9:$W$9,BaseDeCalcul!$D$7:$W$7)&gt;0,LOOKUP($E8,BaseDeCalcul!$D$9:$W$9,BaseDeCalcul!$D$5:$W$5),"-")</f>
        <v>99</v>
      </c>
      <c r="N8" s="70">
        <f>IF(LOOKUP($E8,BaseDeCalcul!$D$9:$W$9,BaseDeCalcul!$D$7:$W$7)&gt;0,LOOKUP($E8,BaseDeCalcul!$D$9:$W$9,BaseDeCalcul!$D$6:$W$6),"-")</f>
        <v>0.63636363636363635</v>
      </c>
    </row>
    <row r="9" spans="1:14">
      <c r="D9" s="116"/>
      <c r="E9" s="185" t="s">
        <v>216</v>
      </c>
      <c r="F9" s="186"/>
      <c r="G9" s="186"/>
      <c r="H9" s="186"/>
      <c r="I9" s="186"/>
      <c r="J9" s="186"/>
      <c r="K9" s="186"/>
      <c r="L9" s="186"/>
      <c r="M9" s="186"/>
      <c r="N9" s="112">
        <f>IF(COUNTIF(N4:N8,"&lt;&gt;-")&gt;0,SUM(N4:N8)/COUNTIF(N4:N8,"&lt;&gt;-"),"-")</f>
        <v>0.60814822432469495</v>
      </c>
    </row>
    <row r="10" spans="1:14">
      <c r="D10" s="116"/>
      <c r="E10" s="185" t="s">
        <v>217</v>
      </c>
      <c r="F10" s="186"/>
      <c r="G10" s="186"/>
      <c r="H10" s="186"/>
      <c r="I10" s="186"/>
      <c r="J10" s="186"/>
      <c r="K10" s="186"/>
      <c r="L10" s="186"/>
      <c r="M10" s="186"/>
      <c r="N10" s="112">
        <f>IF(COUNTIF(N4:N9,"&lt;&gt;-")&gt;0,MAX(N4:N9),"-")</f>
        <v>0.63636363636363635</v>
      </c>
    </row>
    <row r="11" spans="1:14">
      <c r="D11" s="116"/>
      <c r="E11" s="187" t="s">
        <v>218</v>
      </c>
      <c r="F11" s="188"/>
      <c r="G11" s="188"/>
      <c r="H11" s="188"/>
      <c r="I11" s="188"/>
      <c r="J11" s="188"/>
      <c r="K11" s="188"/>
      <c r="L11" s="188"/>
      <c r="M11" s="188"/>
      <c r="N11" s="113">
        <f>IF(COUNTIF(N4:N9,"&lt;&gt;-")&gt;0,MIN(N4:N9),"-")</f>
        <v>0.5757575757575758</v>
      </c>
    </row>
    <row r="12" spans="1:14">
      <c r="D12" s="116"/>
      <c r="E12" s="189" t="s">
        <v>362</v>
      </c>
      <c r="F12" s="189"/>
      <c r="G12" s="189"/>
      <c r="H12" s="189"/>
      <c r="I12" s="189"/>
      <c r="J12" s="189"/>
      <c r="K12" s="189"/>
      <c r="L12" s="189"/>
      <c r="M12" s="189"/>
      <c r="N12" s="189"/>
    </row>
    <row r="13" spans="1:14">
      <c r="D13" s="116"/>
      <c r="E13" s="190" t="s">
        <v>364</v>
      </c>
      <c r="F13" s="191"/>
      <c r="G13" s="191"/>
      <c r="H13" s="191"/>
      <c r="I13" s="191"/>
      <c r="J13" s="191"/>
      <c r="K13" s="191"/>
      <c r="L13" s="191"/>
      <c r="M13" s="191"/>
      <c r="N13" s="192"/>
    </row>
    <row r="14" spans="1:14">
      <c r="D14" s="116"/>
      <c r="E14" s="193"/>
      <c r="F14" s="194"/>
      <c r="G14" s="194"/>
      <c r="H14" s="194"/>
      <c r="I14" s="194"/>
      <c r="J14" s="194"/>
      <c r="K14" s="194"/>
      <c r="L14" s="194"/>
      <c r="M14" s="194"/>
      <c r="N14" s="195"/>
    </row>
    <row r="15" spans="1:14">
      <c r="D15" s="116"/>
      <c r="E15" s="193"/>
      <c r="F15" s="194"/>
      <c r="G15" s="194"/>
      <c r="H15" s="194"/>
      <c r="I15" s="194"/>
      <c r="J15" s="194"/>
      <c r="K15" s="194"/>
      <c r="L15" s="194"/>
      <c r="M15" s="194"/>
      <c r="N15" s="195"/>
    </row>
    <row r="16" spans="1:14">
      <c r="D16" s="116"/>
      <c r="E16" s="193"/>
      <c r="F16" s="194"/>
      <c r="G16" s="194"/>
      <c r="H16" s="194"/>
      <c r="I16" s="194"/>
      <c r="J16" s="194"/>
      <c r="K16" s="194"/>
      <c r="L16" s="194"/>
      <c r="M16" s="194"/>
      <c r="N16" s="195"/>
    </row>
    <row r="17" spans="4:14">
      <c r="D17" s="116"/>
      <c r="E17" s="196"/>
      <c r="F17" s="197"/>
      <c r="G17" s="197"/>
      <c r="H17" s="197"/>
      <c r="I17" s="197"/>
      <c r="J17" s="197"/>
      <c r="K17" s="197"/>
      <c r="L17" s="197"/>
      <c r="M17" s="197"/>
      <c r="N17" s="198"/>
    </row>
  </sheetData>
  <mergeCells count="14">
    <mergeCell ref="E9:M9"/>
    <mergeCell ref="E10:M10"/>
    <mergeCell ref="E11:M11"/>
    <mergeCell ref="E12:N12"/>
    <mergeCell ref="E13:N17"/>
    <mergeCell ref="F7:J7"/>
    <mergeCell ref="A8:C8"/>
    <mergeCell ref="F8:J8"/>
    <mergeCell ref="A1:N1"/>
    <mergeCell ref="A3:C3"/>
    <mergeCell ref="E3:J3"/>
    <mergeCell ref="F4:J4"/>
    <mergeCell ref="F5:J5"/>
    <mergeCell ref="F6:J6"/>
  </mergeCells>
  <conditionalFormatting sqref="N4:N8">
    <cfRule type="cellIs" dxfId="268" priority="2" operator="equal">
      <formula>0</formula>
    </cfRule>
    <cfRule type="cellIs" dxfId="267" priority="4" operator="notEqual">
      <formula>"-"</formula>
    </cfRule>
  </conditionalFormatting>
  <conditionalFormatting sqref="N9">
    <cfRule type="cellIs" dxfId="266" priority="1" operator="greaterThan">
      <formula>0</formula>
    </cfRule>
  </conditionalFormatting>
  <pageMargins left="0.7" right="0.7" top="0.75" bottom="0.75" header="0.3" footer="0.3"/>
  <pageSetup paperSize="9" orientation="portrait"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U39"/>
  <sheetViews>
    <sheetView showGridLines="0" showRowColHeaders="0" zoomScale="95" zoomScaleNormal="95" workbookViewId="0">
      <selection activeCell="W32" sqref="W32"/>
    </sheetView>
  </sheetViews>
  <sheetFormatPr baseColWidth="10" defaultColWidth="8.6640625" defaultRowHeight="15"/>
  <cols>
    <col min="1" max="1" width="20.6640625" customWidth="1"/>
    <col min="2" max="2" width="9.5" bestFit="1" customWidth="1"/>
    <col min="3" max="3" width="10.6640625" bestFit="1" customWidth="1"/>
    <col min="11" max="11" width="2.6640625" customWidth="1"/>
    <col min="12" max="12" width="5.6640625" customWidth="1"/>
    <col min="13" max="17" width="11.6640625" customWidth="1"/>
    <col min="18" max="19" width="4.6640625" customWidth="1"/>
    <col min="20" max="20" width="3.6640625" customWidth="1"/>
    <col min="21" max="21" width="10" customWidth="1"/>
  </cols>
  <sheetData>
    <row r="1" spans="1:21" ht="44.25" customHeight="1">
      <c r="A1" s="180" t="s">
        <v>268</v>
      </c>
      <c r="B1" s="180"/>
      <c r="C1" s="180"/>
      <c r="D1" s="180"/>
      <c r="E1" s="180"/>
      <c r="F1" s="180"/>
      <c r="G1" s="180"/>
      <c r="H1" s="180"/>
      <c r="I1" s="180"/>
      <c r="J1" s="180"/>
      <c r="K1" s="180"/>
      <c r="L1" s="180"/>
      <c r="M1" s="180"/>
      <c r="N1" s="180"/>
      <c r="O1" s="180"/>
      <c r="P1" s="180"/>
      <c r="Q1" s="180"/>
      <c r="R1" s="180"/>
      <c r="S1" s="180"/>
      <c r="T1" s="180"/>
      <c r="U1" s="180"/>
    </row>
    <row r="2" spans="1:21" ht="3.75" customHeight="1"/>
    <row r="3" spans="1:21" ht="17" customHeight="1">
      <c r="A3" s="181" t="s">
        <v>269</v>
      </c>
      <c r="B3" s="181"/>
      <c r="C3" s="181"/>
      <c r="L3" s="182" t="s">
        <v>212</v>
      </c>
      <c r="M3" s="183"/>
      <c r="N3" s="183"/>
      <c r="O3" s="183"/>
      <c r="P3" s="183"/>
      <c r="Q3" s="183"/>
      <c r="R3" s="34" t="s">
        <v>198</v>
      </c>
      <c r="S3" s="34" t="s">
        <v>199</v>
      </c>
      <c r="T3" s="34" t="s">
        <v>200</v>
      </c>
      <c r="U3" s="149" t="s">
        <v>213</v>
      </c>
    </row>
    <row r="4" spans="1:21" ht="17">
      <c r="A4" s="14"/>
      <c r="B4" s="15" t="s">
        <v>198</v>
      </c>
      <c r="C4" s="29" t="s">
        <v>199</v>
      </c>
      <c r="L4" s="31" t="s">
        <v>8</v>
      </c>
      <c r="M4" s="184" t="str">
        <f>IF(Echantillon!B11&gt;"",Echantillon!B11,"")</f>
        <v>Mire de connexion</v>
      </c>
      <c r="N4" s="184"/>
      <c r="O4" s="184"/>
      <c r="P4" s="184"/>
      <c r="Q4" s="184"/>
      <c r="R4" s="67">
        <f>IF(LOOKUP($L4,BaseDeCalcul!$D$9:$W$9,BaseDeCalcul!$D$7:$W$7)&gt;0,LOOKUP($L4,BaseDeCalcul!$D$9:$W$9,BaseDeCalcul!$D$3:$W$3),"-")</f>
        <v>20</v>
      </c>
      <c r="S4" s="68">
        <f>IF(LOOKUP($L4,BaseDeCalcul!$D$9:$W$9,BaseDeCalcul!$D$7:$W$7)&gt;0,LOOKUP($L4,BaseDeCalcul!$D$9:$W$9,BaseDeCalcul!$D$4:$W$4),"-")</f>
        <v>14</v>
      </c>
      <c r="T4" s="69">
        <f>IF(LOOKUP($L4,BaseDeCalcul!$D$9:$W$9,BaseDeCalcul!$D$7:$W$7)&gt;0,LOOKUP($L4,BaseDeCalcul!$D$9:$W$9,BaseDeCalcul!$D$5:$W$5),"-")</f>
        <v>86</v>
      </c>
      <c r="U4" s="70">
        <f>IF(LOOKUP($L4,BaseDeCalcul!$D$9:$W$9,BaseDeCalcul!$D$7:$W$7)&gt;0,LOOKUP($L4,BaseDeCalcul!$D$9:$W$9,BaseDeCalcul!$D$6:$W$6),"-")</f>
        <v>0.58823529411764708</v>
      </c>
    </row>
    <row r="5" spans="1:21" ht="17">
      <c r="A5" s="16" t="s">
        <v>34</v>
      </c>
      <c r="B5" s="60">
        <f>BaseDeCalcul!AH29</f>
        <v>0.47727272727272729</v>
      </c>
      <c r="C5" s="61">
        <f>BaseDeCalcul!AI29</f>
        <v>0.52272727272727271</v>
      </c>
      <c r="L5" s="31" t="s">
        <v>10</v>
      </c>
      <c r="M5" s="177" t="str">
        <f>IF(Echantillon!B12&gt;"",Echantillon!B12,"")</f>
        <v>Accueil</v>
      </c>
      <c r="N5" s="177"/>
      <c r="O5" s="177"/>
      <c r="P5" s="177"/>
      <c r="Q5" s="177"/>
      <c r="R5" s="67">
        <f>IF(LOOKUP($L5,BaseDeCalcul!$D$9:$W$9,BaseDeCalcul!$D$7:$W$7)&gt;0,LOOKUP($L5,BaseDeCalcul!$D$9:$W$9,BaseDeCalcul!$D$3:$W$3),"-")</f>
        <v>19</v>
      </c>
      <c r="S5" s="68">
        <f>IF(LOOKUP($L5,BaseDeCalcul!$D$9:$W$9,BaseDeCalcul!$D$7:$W$7)&gt;0,LOOKUP($L5,BaseDeCalcul!$D$9:$W$9,BaseDeCalcul!$D$4:$W$4),"-")</f>
        <v>14</v>
      </c>
      <c r="T5" s="69">
        <f>IF(LOOKUP($L5,BaseDeCalcul!$D$9:$W$9,BaseDeCalcul!$D$7:$W$7)&gt;0,LOOKUP($L5,BaseDeCalcul!$D$9:$W$9,BaseDeCalcul!$D$5:$W$5),"-")</f>
        <v>83</v>
      </c>
      <c r="U5" s="70">
        <f>IF(LOOKUP($L5,BaseDeCalcul!$D$9:$W$9,BaseDeCalcul!$D$7:$W$7)&gt;0,LOOKUP($L5,BaseDeCalcul!$D$9:$W$9,BaseDeCalcul!$D$6:$W$6),"-")</f>
        <v>0.5757575757575758</v>
      </c>
    </row>
    <row r="6" spans="1:21" ht="17">
      <c r="A6" s="16" t="s">
        <v>220</v>
      </c>
      <c r="B6" s="60">
        <f>BaseDeCalcul!AH30</f>
        <v>0.46551724137931033</v>
      </c>
      <c r="C6" s="61">
        <f>BaseDeCalcul!AI30</f>
        <v>0.53448275862068961</v>
      </c>
      <c r="L6" s="31" t="s">
        <v>11</v>
      </c>
      <c r="M6" s="177" t="str">
        <f>IF(Echantillon!B13&gt;"",Echantillon!B13,"")</f>
        <v>Création d'un OM (étape 1) - fenêtre modale</v>
      </c>
      <c r="N6" s="177"/>
      <c r="O6" s="177"/>
      <c r="P6" s="177"/>
      <c r="Q6" s="177"/>
      <c r="R6" s="67">
        <f>IF(LOOKUP($L6,BaseDeCalcul!$D$9:$W$9,BaseDeCalcul!$D$7:$W$7)&gt;0,LOOKUP($L6,BaseDeCalcul!$D$9:$W$9,BaseDeCalcul!$D$3:$W$3),"-")</f>
        <v>15</v>
      </c>
      <c r="S6" s="68">
        <f>IF(LOOKUP($L6,BaseDeCalcul!$D$9:$W$9,BaseDeCalcul!$D$7:$W$7)&gt;0,LOOKUP($L6,BaseDeCalcul!$D$9:$W$9,BaseDeCalcul!$D$4:$W$4),"-")</f>
        <v>9</v>
      </c>
      <c r="T6" s="69">
        <f>IF(LOOKUP($L6,BaseDeCalcul!$D$9:$W$9,BaseDeCalcul!$D$7:$W$7)&gt;0,LOOKUP($L6,BaseDeCalcul!$D$9:$W$9,BaseDeCalcul!$D$5:$W$5),"-")</f>
        <v>93</v>
      </c>
      <c r="U6" s="70">
        <f>IF(LOOKUP($L6,BaseDeCalcul!$D$9:$W$9,BaseDeCalcul!$D$7:$W$7)&gt;0,LOOKUP($L6,BaseDeCalcul!$D$9:$W$9,BaseDeCalcul!$D$6:$W$6),"-")</f>
        <v>0.625</v>
      </c>
    </row>
    <row r="7" spans="1:21" ht="17">
      <c r="A7" s="16" t="s">
        <v>44</v>
      </c>
      <c r="B7" s="60" t="str">
        <f>BaseDeCalcul!AH31</f>
        <v>-</v>
      </c>
      <c r="C7" s="61" t="str">
        <f>BaseDeCalcul!AI31</f>
        <v>-</v>
      </c>
      <c r="L7" s="31" t="s">
        <v>12</v>
      </c>
      <c r="M7" s="177" t="str">
        <f>IF(Echantillon!B14&gt;"",Echantillon!B14,"")</f>
        <v>Création d'un OM (fiche)</v>
      </c>
      <c r="N7" s="177"/>
      <c r="O7" s="177"/>
      <c r="P7" s="177"/>
      <c r="Q7" s="177"/>
      <c r="R7" s="67">
        <f>IF(LOOKUP($L7,BaseDeCalcul!$D$9:$W$9,BaseDeCalcul!$D$7:$W$7)&gt;0,LOOKUP($L7,BaseDeCalcul!$D$9:$W$9,BaseDeCalcul!$D$3:$W$3),"-")</f>
        <v>24</v>
      </c>
      <c r="S7" s="68">
        <f>IF(LOOKUP($L7,BaseDeCalcul!$D$9:$W$9,BaseDeCalcul!$D$7:$W$7)&gt;0,LOOKUP($L7,BaseDeCalcul!$D$9:$W$9,BaseDeCalcul!$D$4:$W$4),"-")</f>
        <v>15</v>
      </c>
      <c r="T7" s="69">
        <f>IF(LOOKUP($L7,BaseDeCalcul!$D$9:$W$9,BaseDeCalcul!$D$7:$W$7)&gt;0,LOOKUP($L7,BaseDeCalcul!$D$9:$W$9,BaseDeCalcul!$D$5:$W$5),"-")</f>
        <v>75</v>
      </c>
      <c r="U7" s="70">
        <f>IF(LOOKUP($L7,BaseDeCalcul!$D$9:$W$9,BaseDeCalcul!$D$7:$W$7)&gt;0,LOOKUP($L7,BaseDeCalcul!$D$9:$W$9,BaseDeCalcul!$D$6:$W$6),"-")</f>
        <v>0.61538461538461542</v>
      </c>
    </row>
    <row r="8" spans="1:21" ht="14.75" customHeight="1">
      <c r="A8" s="199" t="s">
        <v>223</v>
      </c>
      <c r="B8" s="200"/>
      <c r="C8" s="201"/>
      <c r="L8" s="31" t="s">
        <v>13</v>
      </c>
      <c r="M8" s="177" t="str">
        <f>IF(Echantillon!B15&gt;"",Echantillon!B15,"")</f>
        <v>Création d'un OM - fenêtre modale (recherche - destination principale)</v>
      </c>
      <c r="N8" s="177"/>
      <c r="O8" s="177"/>
      <c r="P8" s="177"/>
      <c r="Q8" s="177"/>
      <c r="R8" s="67">
        <f>IF(LOOKUP($L8,BaseDeCalcul!$D$9:$W$9,BaseDeCalcul!$D$7:$W$7)&gt;0,LOOKUP($L8,BaseDeCalcul!$D$9:$W$9,BaseDeCalcul!$D$3:$W$3),"-")</f>
        <v>14</v>
      </c>
      <c r="S8" s="68">
        <f>IF(LOOKUP($L8,BaseDeCalcul!$D$9:$W$9,BaseDeCalcul!$D$7:$W$7)&gt;0,LOOKUP($L8,BaseDeCalcul!$D$9:$W$9,BaseDeCalcul!$D$4:$W$4),"-")</f>
        <v>8</v>
      </c>
      <c r="T8" s="69">
        <f>IF(LOOKUP($L8,BaseDeCalcul!$D$9:$W$9,BaseDeCalcul!$D$7:$W$7)&gt;0,LOOKUP($L8,BaseDeCalcul!$D$9:$W$9,BaseDeCalcul!$D$5:$W$5),"-")</f>
        <v>99</v>
      </c>
      <c r="U8" s="70">
        <f>IF(LOOKUP($L8,BaseDeCalcul!$D$9:$W$9,BaseDeCalcul!$D$7:$W$7)&gt;0,LOOKUP($L8,BaseDeCalcul!$D$9:$W$9,BaseDeCalcul!$D$6:$W$6),"-")</f>
        <v>0.63636363636363635</v>
      </c>
    </row>
    <row r="9" spans="1:21">
      <c r="A9" s="202"/>
      <c r="B9" s="179"/>
      <c r="C9" s="203"/>
      <c r="L9" s="31" t="s">
        <v>14</v>
      </c>
      <c r="M9" s="177" t="str">
        <f>IF(Echantillon!B16&gt;"",Echantillon!B16,"")</f>
        <v>Création d'un OM - (onglets prestations / saisie des étapes / frais prévisionnel) / fenêtre modale statut</v>
      </c>
      <c r="N9" s="177"/>
      <c r="O9" s="177"/>
      <c r="P9" s="177"/>
      <c r="Q9" s="177"/>
      <c r="R9" s="67">
        <f>IF(LOOKUP($L9,BaseDeCalcul!$D$9:$W$9,BaseDeCalcul!$D$7:$W$7)&gt;0,LOOKUP($L9,BaseDeCalcul!$D$9:$W$9,BaseDeCalcul!$D$3:$W$3),"-")</f>
        <v>18</v>
      </c>
      <c r="S9" s="68">
        <f>IF(LOOKUP($L9,BaseDeCalcul!$D$9:$W$9,BaseDeCalcul!$D$7:$W$7)&gt;0,LOOKUP($L9,BaseDeCalcul!$D$9:$W$9,BaseDeCalcul!$D$4:$W$4),"-")</f>
        <v>12</v>
      </c>
      <c r="T9" s="69">
        <f>IF(LOOKUP($L9,BaseDeCalcul!$D$9:$W$9,BaseDeCalcul!$D$7:$W$7)&gt;0,LOOKUP($L9,BaseDeCalcul!$D$9:$W$9,BaseDeCalcul!$D$5:$W$5),"-")</f>
        <v>91</v>
      </c>
      <c r="U9" s="70">
        <f>IF(LOOKUP($L9,BaseDeCalcul!$D$9:$W$9,BaseDeCalcul!$D$7:$W$7)&gt;0,LOOKUP($L9,BaseDeCalcul!$D$9:$W$9,BaseDeCalcul!$D$6:$W$6),"-")</f>
        <v>0.6</v>
      </c>
    </row>
    <row r="10" spans="1:21">
      <c r="A10" s="202"/>
      <c r="B10" s="179"/>
      <c r="C10" s="203"/>
      <c r="L10" s="31" t="s">
        <v>15</v>
      </c>
      <c r="M10" s="177" t="str">
        <f>IF(Echantillon!B17&gt;"",Echantillon!B17,"")</f>
        <v>Recherche OM existant</v>
      </c>
      <c r="N10" s="177"/>
      <c r="O10" s="177"/>
      <c r="P10" s="177"/>
      <c r="Q10" s="177"/>
      <c r="R10" s="67">
        <f>IF(LOOKUP($L10,BaseDeCalcul!$D$9:$W$9,BaseDeCalcul!$D$7:$W$7)&gt;0,LOOKUP($L10,BaseDeCalcul!$D$9:$W$9,BaseDeCalcul!$D$3:$W$3),"-")</f>
        <v>7</v>
      </c>
      <c r="S10" s="68">
        <f>IF(LOOKUP($L10,BaseDeCalcul!$D$9:$W$9,BaseDeCalcul!$D$7:$W$7)&gt;0,LOOKUP($L10,BaseDeCalcul!$D$9:$W$9,BaseDeCalcul!$D$4:$W$4),"-")</f>
        <v>2</v>
      </c>
      <c r="T10" s="69">
        <f>IF(LOOKUP($L10,BaseDeCalcul!$D$9:$W$9,BaseDeCalcul!$D$7:$W$7)&gt;0,LOOKUP($L10,BaseDeCalcul!$D$9:$W$9,BaseDeCalcul!$D$5:$W$5),"-")</f>
        <v>105</v>
      </c>
      <c r="U10" s="70">
        <f>IF(LOOKUP($L10,BaseDeCalcul!$D$9:$W$9,BaseDeCalcul!$D$7:$W$7)&gt;0,LOOKUP($L10,BaseDeCalcul!$D$9:$W$9,BaseDeCalcul!$D$6:$W$6),"-")</f>
        <v>0.77777777777777779</v>
      </c>
    </row>
    <row r="11" spans="1:21">
      <c r="A11" s="202"/>
      <c r="B11" s="179"/>
      <c r="C11" s="203"/>
      <c r="L11" s="31" t="s">
        <v>16</v>
      </c>
      <c r="M11" s="177" t="str">
        <f>IF(Echantillon!B18&gt;"",Echantillon!B18,"")</f>
        <v>Recherche</v>
      </c>
      <c r="N11" s="177"/>
      <c r="O11" s="177"/>
      <c r="P11" s="177"/>
      <c r="Q11" s="177"/>
      <c r="R11" s="67">
        <f>IF(LOOKUP($L11,BaseDeCalcul!$D$9:$W$9,BaseDeCalcul!$D$7:$W$7)&gt;0,LOOKUP($L11,BaseDeCalcul!$D$9:$W$9,BaseDeCalcul!$D$3:$W$3),"-")</f>
        <v>26</v>
      </c>
      <c r="S11" s="68">
        <f>IF(LOOKUP($L11,BaseDeCalcul!$D$9:$W$9,BaseDeCalcul!$D$7:$W$7)&gt;0,LOOKUP($L11,BaseDeCalcul!$D$9:$W$9,BaseDeCalcul!$D$4:$W$4),"-")</f>
        <v>5</v>
      </c>
      <c r="T11" s="69">
        <f>IF(LOOKUP($L11,BaseDeCalcul!$D$9:$W$9,BaseDeCalcul!$D$7:$W$7)&gt;0,LOOKUP($L11,BaseDeCalcul!$D$9:$W$9,BaseDeCalcul!$D$5:$W$5),"-")</f>
        <v>83</v>
      </c>
      <c r="U11" s="70">
        <f>IF(LOOKUP($L11,BaseDeCalcul!$D$9:$W$9,BaseDeCalcul!$D$7:$W$7)&gt;0,LOOKUP($L11,BaseDeCalcul!$D$9:$W$9,BaseDeCalcul!$D$6:$W$6),"-")</f>
        <v>0.83870967741935487</v>
      </c>
    </row>
    <row r="12" spans="1:21">
      <c r="A12" s="202"/>
      <c r="B12" s="179"/>
      <c r="C12" s="203"/>
      <c r="L12" s="31" t="s">
        <v>17</v>
      </c>
      <c r="M12" s="177" t="str">
        <f>IF(Echantillon!B19&gt;"",Echantillon!B19,"")</f>
        <v>Administration Chorus DT</v>
      </c>
      <c r="N12" s="177"/>
      <c r="O12" s="177"/>
      <c r="P12" s="177"/>
      <c r="Q12" s="177"/>
      <c r="R12" s="67">
        <f>IF(LOOKUP($L12,BaseDeCalcul!$D$9:$W$9,BaseDeCalcul!$D$7:$W$7)&gt;0,LOOKUP($L12,BaseDeCalcul!$D$9:$W$9,BaseDeCalcul!$D$3:$W$3),"-")</f>
        <v>14</v>
      </c>
      <c r="S12" s="68">
        <f>IF(LOOKUP($L12,BaseDeCalcul!$D$9:$W$9,BaseDeCalcul!$D$7:$W$7)&gt;0,LOOKUP($L12,BaseDeCalcul!$D$9:$W$9,BaseDeCalcul!$D$4:$W$4),"-")</f>
        <v>9</v>
      </c>
      <c r="T12" s="69">
        <f>IF(LOOKUP($L12,BaseDeCalcul!$D$9:$W$9,BaseDeCalcul!$D$7:$W$7)&gt;0,LOOKUP($L12,BaseDeCalcul!$D$9:$W$9,BaseDeCalcul!$D$5:$W$5),"-")</f>
        <v>98</v>
      </c>
      <c r="U12" s="70">
        <f>IF(LOOKUP($L12,BaseDeCalcul!$D$9:$W$9,BaseDeCalcul!$D$7:$W$7)&gt;0,LOOKUP($L12,BaseDeCalcul!$D$9:$W$9,BaseDeCalcul!$D$6:$W$6),"-")</f>
        <v>0.60869565217391308</v>
      </c>
    </row>
    <row r="13" spans="1:21">
      <c r="A13" s="202"/>
      <c r="B13" s="179"/>
      <c r="C13" s="203"/>
      <c r="L13" s="31" t="s">
        <v>18</v>
      </c>
      <c r="M13" s="177" t="str">
        <f>IF(Echantillon!B20&gt;"",Echantillon!B20,"")</f>
        <v>Administration - Relevés par compte client</v>
      </c>
      <c r="N13" s="177"/>
      <c r="O13" s="177"/>
      <c r="P13" s="177"/>
      <c r="Q13" s="177"/>
      <c r="R13" s="67">
        <f>IF(LOOKUP($L13,BaseDeCalcul!$D$9:$W$9,BaseDeCalcul!$D$7:$W$7)&gt;0,LOOKUP($L13,BaseDeCalcul!$D$9:$W$9,BaseDeCalcul!$D$3:$W$3),"-")</f>
        <v>19</v>
      </c>
      <c r="S13" s="68">
        <f>IF(LOOKUP($L13,BaseDeCalcul!$D$9:$W$9,BaseDeCalcul!$D$7:$W$7)&gt;0,LOOKUP($L13,BaseDeCalcul!$D$9:$W$9,BaseDeCalcul!$D$4:$W$4),"-")</f>
        <v>9</v>
      </c>
      <c r="T13" s="69">
        <f>IF(LOOKUP($L13,BaseDeCalcul!$D$9:$W$9,BaseDeCalcul!$D$7:$W$7)&gt;0,LOOKUP($L13,BaseDeCalcul!$D$9:$W$9,BaseDeCalcul!$D$5:$W$5),"-")</f>
        <v>86</v>
      </c>
      <c r="U13" s="70">
        <f>IF(LOOKUP($L13,BaseDeCalcul!$D$9:$W$9,BaseDeCalcul!$D$7:$W$7)&gt;0,LOOKUP($L13,BaseDeCalcul!$D$9:$W$9,BaseDeCalcul!$D$6:$W$6),"-")</f>
        <v>0.6785714285714286</v>
      </c>
    </row>
    <row r="14" spans="1:21" ht="15" customHeight="1">
      <c r="A14" s="204"/>
      <c r="B14" s="205"/>
      <c r="C14" s="206"/>
      <c r="L14" s="31" t="s">
        <v>19</v>
      </c>
      <c r="M14" s="177" t="str">
        <f>IF(Echantillon!B21&gt;"",Echantillon!B21,"")</f>
        <v>Reportings</v>
      </c>
      <c r="N14" s="177"/>
      <c r="O14" s="177"/>
      <c r="P14" s="177"/>
      <c r="Q14" s="177"/>
      <c r="R14" s="67">
        <f>IF(LOOKUP($L14,BaseDeCalcul!$D$9:$W$9,BaseDeCalcul!$D$7:$W$7)&gt;0,LOOKUP($L14,BaseDeCalcul!$D$9:$W$9,BaseDeCalcul!$D$3:$W$3),"-")</f>
        <v>20</v>
      </c>
      <c r="S14" s="68">
        <f>IF(LOOKUP($L14,BaseDeCalcul!$D$9:$W$9,BaseDeCalcul!$D$7:$W$7)&gt;0,LOOKUP($L14,BaseDeCalcul!$D$9:$W$9,BaseDeCalcul!$D$4:$W$4),"-")</f>
        <v>9</v>
      </c>
      <c r="T14" s="69">
        <f>IF(LOOKUP($L14,BaseDeCalcul!$D$9:$W$9,BaseDeCalcul!$D$7:$W$7)&gt;0,LOOKUP($L14,BaseDeCalcul!$D$9:$W$9,BaseDeCalcul!$D$5:$W$5),"-")</f>
        <v>87</v>
      </c>
      <c r="U14" s="70">
        <f>IF(LOOKUP($L14,BaseDeCalcul!$D$9:$W$9,BaseDeCalcul!$D$7:$W$7)&gt;0,LOOKUP($L14,BaseDeCalcul!$D$9:$W$9,BaseDeCalcul!$D$6:$W$6),"-")</f>
        <v>0.68965517241379315</v>
      </c>
    </row>
    <row r="15" spans="1:21" ht="15" customHeight="1">
      <c r="A15" s="30"/>
      <c r="B15" s="30"/>
      <c r="C15" s="30"/>
      <c r="D15" s="7"/>
      <c r="L15" s="31" t="s">
        <v>20</v>
      </c>
      <c r="M15" s="177" t="str">
        <f>IF(Echantillon!B22&gt;"",Echantillon!B22,"")</f>
        <v/>
      </c>
      <c r="N15" s="177"/>
      <c r="O15" s="177"/>
      <c r="P15" s="177"/>
      <c r="Q15" s="177"/>
      <c r="R15" s="67" t="str">
        <f>IF(LOOKUP($L15,BaseDeCalcul!$D$9:$W$9,BaseDeCalcul!$D$7:$W$7)&gt;0,LOOKUP($L15,BaseDeCalcul!$D$9:$W$9,BaseDeCalcul!$D$3:$W$3),"-")</f>
        <v>-</v>
      </c>
      <c r="S15" s="68" t="str">
        <f>IF(LOOKUP($L15,BaseDeCalcul!$D$9:$W$9,BaseDeCalcul!$D$7:$W$7)&gt;0,LOOKUP($L15,BaseDeCalcul!$D$9:$W$9,BaseDeCalcul!$D$4:$W$4),"-")</f>
        <v>-</v>
      </c>
      <c r="T15" s="69" t="str">
        <f>IF(LOOKUP($L15,BaseDeCalcul!$D$9:$W$9,BaseDeCalcul!$D$7:$W$7)&gt;0,LOOKUP($L15,BaseDeCalcul!$D$9:$W$9,BaseDeCalcul!$D$5:$W$5),"-")</f>
        <v>-</v>
      </c>
      <c r="U15" s="70" t="str">
        <f>IF(LOOKUP($L15,BaseDeCalcul!$D$9:$W$9,BaseDeCalcul!$D$7:$W$7)&gt;0,LOOKUP($L15,BaseDeCalcul!$D$9:$W$9,BaseDeCalcul!$D$6:$W$6),"-")</f>
        <v>-</v>
      </c>
    </row>
    <row r="16" spans="1:21" ht="15" customHeight="1">
      <c r="A16" s="182" t="s">
        <v>205</v>
      </c>
      <c r="B16" s="183"/>
      <c r="C16" s="207"/>
      <c r="D16" s="9"/>
      <c r="L16" s="31" t="s">
        <v>21</v>
      </c>
      <c r="M16" s="177" t="str">
        <f>IF(Echantillon!B23&gt;"",Echantillon!B23,"")</f>
        <v/>
      </c>
      <c r="N16" s="177"/>
      <c r="O16" s="177"/>
      <c r="P16" s="177"/>
      <c r="Q16" s="177"/>
      <c r="R16" s="67" t="str">
        <f>IF(LOOKUP($L16,BaseDeCalcul!$D$9:$W$9,BaseDeCalcul!$D$7:$W$7)&gt;0,LOOKUP($L16,BaseDeCalcul!$D$9:$W$9,BaseDeCalcul!$D$3:$W$3),"-")</f>
        <v>-</v>
      </c>
      <c r="S16" s="68" t="str">
        <f>IF(LOOKUP($L16,BaseDeCalcul!$D$9:$W$9,BaseDeCalcul!$D$7:$W$7)&gt;0,LOOKUP($L16,BaseDeCalcul!$D$9:$W$9,BaseDeCalcul!$D$4:$W$4),"-")</f>
        <v>-</v>
      </c>
      <c r="T16" s="69" t="str">
        <f>IF(LOOKUP($L16,BaseDeCalcul!$D$9:$W$9,BaseDeCalcul!$D$7:$W$7)&gt;0,LOOKUP($L16,BaseDeCalcul!$D$9:$W$9,BaseDeCalcul!$D$5:$W$5),"-")</f>
        <v>-</v>
      </c>
      <c r="U16" s="70" t="str">
        <f>IF(LOOKUP($L16,BaseDeCalcul!$D$9:$W$9,BaseDeCalcul!$D$7:$W$7)&gt;0,LOOKUP($L16,BaseDeCalcul!$D$9:$W$9,BaseDeCalcul!$D$6:$W$6),"-")</f>
        <v>-</v>
      </c>
    </row>
    <row r="17" spans="1:21" ht="15" customHeight="1">
      <c r="A17" s="36"/>
      <c r="B17" s="40" t="s">
        <v>198</v>
      </c>
      <c r="C17" s="41" t="s">
        <v>199</v>
      </c>
      <c r="D17" s="9"/>
      <c r="L17" s="31" t="s">
        <v>22</v>
      </c>
      <c r="M17" s="177" t="str">
        <f>IF(Echantillon!B24&gt;"",Echantillon!B24,"")</f>
        <v/>
      </c>
      <c r="N17" s="177"/>
      <c r="O17" s="177"/>
      <c r="P17" s="177"/>
      <c r="Q17" s="177"/>
      <c r="R17" s="67" t="str">
        <f>IF(LOOKUP($L17,BaseDeCalcul!$D$9:$W$9,BaseDeCalcul!$D$7:$W$7)&gt;0,LOOKUP($L17,BaseDeCalcul!$D$9:$W$9,BaseDeCalcul!$D$3:$W$3),"-")</f>
        <v>-</v>
      </c>
      <c r="S17" s="68" t="str">
        <f>IF(LOOKUP($L17,BaseDeCalcul!$D$9:$W$9,BaseDeCalcul!$D$7:$W$7)&gt;0,LOOKUP($L17,BaseDeCalcul!$D$9:$W$9,BaseDeCalcul!$D$4:$W$4),"-")</f>
        <v>-</v>
      </c>
      <c r="T17" s="69" t="str">
        <f>IF(LOOKUP($L17,BaseDeCalcul!$D$9:$W$9,BaseDeCalcul!$D$7:$W$7)&gt;0,LOOKUP($L17,BaseDeCalcul!$D$9:$W$9,BaseDeCalcul!$D$5:$W$5),"-")</f>
        <v>-</v>
      </c>
      <c r="U17" s="70" t="str">
        <f>IF(LOOKUP($L17,BaseDeCalcul!$D$9:$W$9,BaseDeCalcul!$D$7:$W$7)&gt;0,LOOKUP($L17,BaseDeCalcul!$D$9:$W$9,BaseDeCalcul!$D$6:$W$6),"-")</f>
        <v>-</v>
      </c>
    </row>
    <row r="18" spans="1:21" ht="15" customHeight="1">
      <c r="A18" s="38" t="s">
        <v>34</v>
      </c>
      <c r="B18" s="62">
        <f>BaseDeCalcul!AH22</f>
        <v>0.47727272727272729</v>
      </c>
      <c r="C18" s="63">
        <f>BaseDeCalcul!AI22</f>
        <v>0.52272727272727271</v>
      </c>
      <c r="D18" s="9"/>
      <c r="L18" s="31" t="s">
        <v>23</v>
      </c>
      <c r="M18" s="177" t="str">
        <f>IF(Echantillon!B25&gt;"",Echantillon!B25,"")</f>
        <v/>
      </c>
      <c r="N18" s="177"/>
      <c r="O18" s="177"/>
      <c r="P18" s="177"/>
      <c r="Q18" s="177"/>
      <c r="R18" s="67" t="str">
        <f>IF(LOOKUP($L18,BaseDeCalcul!$D$9:$W$9,BaseDeCalcul!$D$7:$W$7)&gt;0,LOOKUP($L18,BaseDeCalcul!$D$9:$W$9,BaseDeCalcul!$D$3:$W$3),"-")</f>
        <v>-</v>
      </c>
      <c r="S18" s="68" t="str">
        <f>IF(LOOKUP($L18,BaseDeCalcul!$D$9:$W$9,BaseDeCalcul!$D$7:$W$7)&gt;0,LOOKUP($L18,BaseDeCalcul!$D$9:$W$9,BaseDeCalcul!$D$4:$W$4),"-")</f>
        <v>-</v>
      </c>
      <c r="T18" s="69" t="str">
        <f>IF(LOOKUP($L18,BaseDeCalcul!$D$9:$W$9,BaseDeCalcul!$D$7:$W$7)&gt;0,LOOKUP($L18,BaseDeCalcul!$D$9:$W$9,BaseDeCalcul!$D$5:$W$5),"-")</f>
        <v>-</v>
      </c>
      <c r="U18" s="70" t="str">
        <f>IF(LOOKUP($L18,BaseDeCalcul!$D$9:$W$9,BaseDeCalcul!$D$7:$W$7)&gt;0,LOOKUP($L18,BaseDeCalcul!$D$9:$W$9,BaseDeCalcul!$D$6:$W$6),"-")</f>
        <v>-</v>
      </c>
    </row>
    <row r="19" spans="1:21" ht="15" customHeight="1">
      <c r="A19" s="38" t="s">
        <v>42</v>
      </c>
      <c r="B19" s="62">
        <f>BaseDeCalcul!AH23</f>
        <v>0.42857142857142855</v>
      </c>
      <c r="C19" s="63">
        <f>BaseDeCalcul!AI23</f>
        <v>0.5714285714285714</v>
      </c>
      <c r="D19" s="9"/>
      <c r="L19" s="31" t="s">
        <v>24</v>
      </c>
      <c r="M19" s="177" t="str">
        <f>IF(Echantillon!B26&gt;"",Echantillon!B26,"")</f>
        <v/>
      </c>
      <c r="N19" s="177"/>
      <c r="O19" s="177"/>
      <c r="P19" s="177"/>
      <c r="Q19" s="177"/>
      <c r="R19" s="67" t="str">
        <f>IF(LOOKUP($L19,BaseDeCalcul!$D$9:$W$9,BaseDeCalcul!$D$7:$W$7)&gt;0,LOOKUP($L19,BaseDeCalcul!$D$9:$W$9,BaseDeCalcul!$D$3:$W$3),"-")</f>
        <v>-</v>
      </c>
      <c r="S19" s="68" t="str">
        <f>IF(LOOKUP($L19,BaseDeCalcul!$D$9:$W$9,BaseDeCalcul!$D$7:$W$7)&gt;0,LOOKUP($L19,BaseDeCalcul!$D$9:$W$9,BaseDeCalcul!$D$4:$W$4),"-")</f>
        <v>-</v>
      </c>
      <c r="T19" s="69" t="str">
        <f>IF(LOOKUP($L19,BaseDeCalcul!$D$9:$W$9,BaseDeCalcul!$D$7:$W$7)&gt;0,LOOKUP($L19,BaseDeCalcul!$D$9:$W$9,BaseDeCalcul!$D$5:$W$5),"-")</f>
        <v>-</v>
      </c>
      <c r="U19" s="70" t="str">
        <f>IF(LOOKUP($L19,BaseDeCalcul!$D$9:$W$9,BaseDeCalcul!$D$7:$W$7)&gt;0,LOOKUP($L19,BaseDeCalcul!$D$9:$W$9,BaseDeCalcul!$D$6:$W$6),"-")</f>
        <v>-</v>
      </c>
    </row>
    <row r="20" spans="1:21">
      <c r="A20" s="39" t="s">
        <v>44</v>
      </c>
      <c r="B20" s="64" t="str">
        <f>BaseDeCalcul!AH24</f>
        <v>-</v>
      </c>
      <c r="C20" s="65" t="str">
        <f>BaseDeCalcul!AI24</f>
        <v>-</v>
      </c>
      <c r="D20" s="9"/>
      <c r="L20" s="31" t="s">
        <v>25</v>
      </c>
      <c r="M20" s="177" t="str">
        <f>IF(Echantillon!B27&gt;"",Echantillon!B27,"")</f>
        <v/>
      </c>
      <c r="N20" s="177"/>
      <c r="O20" s="177"/>
      <c r="P20" s="177"/>
      <c r="Q20" s="177"/>
      <c r="R20" s="67" t="str">
        <f>IF(LOOKUP($L20,BaseDeCalcul!$D$9:$W$9,BaseDeCalcul!$D$7:$W$7)&gt;0,LOOKUP($L20,BaseDeCalcul!$D$9:$W$9,BaseDeCalcul!$D$3:$W$3),"-")</f>
        <v>-</v>
      </c>
      <c r="S20" s="68" t="str">
        <f>IF(LOOKUP($L20,BaseDeCalcul!$D$9:$W$9,BaseDeCalcul!$D$7:$W$7)&gt;0,LOOKUP($L20,BaseDeCalcul!$D$9:$W$9,BaseDeCalcul!$D$4:$W$4),"-")</f>
        <v>-</v>
      </c>
      <c r="T20" s="69" t="str">
        <f>IF(LOOKUP($L20,BaseDeCalcul!$D$9:$W$9,BaseDeCalcul!$D$7:$W$7)&gt;0,LOOKUP($L20,BaseDeCalcul!$D$9:$W$9,BaseDeCalcul!$D$5:$W$5),"-")</f>
        <v>-</v>
      </c>
      <c r="U20" s="70" t="str">
        <f>IF(LOOKUP($L20,BaseDeCalcul!$D$9:$W$9,BaseDeCalcul!$D$7:$W$7)&gt;0,LOOKUP($L20,BaseDeCalcul!$D$9:$W$9,BaseDeCalcul!$D$6:$W$6),"-")</f>
        <v>-</v>
      </c>
    </row>
    <row r="21" spans="1:21">
      <c r="L21" s="31" t="s">
        <v>26</v>
      </c>
      <c r="M21" s="177" t="str">
        <f>IF(Echantillon!B28&gt;"",Echantillon!B28,"")</f>
        <v/>
      </c>
      <c r="N21" s="177"/>
      <c r="O21" s="177"/>
      <c r="P21" s="177"/>
      <c r="Q21" s="177"/>
      <c r="R21" s="67" t="str">
        <f>IF(LOOKUP($L21,BaseDeCalcul!$D$9:$W$9,BaseDeCalcul!$D$7:$W$7)&gt;0,LOOKUP($L21,BaseDeCalcul!$D$9:$W$9,BaseDeCalcul!$D$3:$W$3),"-")</f>
        <v>-</v>
      </c>
      <c r="S21" s="68" t="str">
        <f>IF(LOOKUP($L21,BaseDeCalcul!$D$9:$W$9,BaseDeCalcul!$D$7:$W$7)&gt;0,LOOKUP($L21,BaseDeCalcul!$D$9:$W$9,BaseDeCalcul!$D$4:$W$4),"-")</f>
        <v>-</v>
      </c>
      <c r="T21" s="69" t="str">
        <f>IF(LOOKUP($L21,BaseDeCalcul!$D$9:$W$9,BaseDeCalcul!$D$7:$W$7)&gt;0,LOOKUP($L21,BaseDeCalcul!$D$9:$W$9,BaseDeCalcul!$D$5:$W$5),"-")</f>
        <v>-</v>
      </c>
      <c r="U21" s="70" t="str">
        <f>IF(LOOKUP($L21,BaseDeCalcul!$D$9:$W$9,BaseDeCalcul!$D$7:$W$7)&gt;0,LOOKUP($L21,BaseDeCalcul!$D$9:$W$9,BaseDeCalcul!$D$6:$W$6),"-")</f>
        <v>-</v>
      </c>
    </row>
    <row r="22" spans="1:21">
      <c r="A22" s="182" t="s">
        <v>214</v>
      </c>
      <c r="B22" s="183"/>
      <c r="C22" s="207"/>
      <c r="L22" s="31" t="s">
        <v>27</v>
      </c>
      <c r="M22" s="177" t="str">
        <f>IF(Echantillon!B29&gt;"",Echantillon!B29,"")</f>
        <v/>
      </c>
      <c r="N22" s="177"/>
      <c r="O22" s="177"/>
      <c r="P22" s="177"/>
      <c r="Q22" s="177"/>
      <c r="R22" s="67" t="str">
        <f>IF(LOOKUP($L22,BaseDeCalcul!$D$9:$W$9,BaseDeCalcul!$D$7:$W$7)&gt;0,LOOKUP($L22,BaseDeCalcul!$D$9:$W$9,BaseDeCalcul!$D$3:$W$3),"-")</f>
        <v>-</v>
      </c>
      <c r="S22" s="68" t="str">
        <f>IF(LOOKUP($L22,BaseDeCalcul!$D$9:$W$9,BaseDeCalcul!$D$7:$W$7)&gt;0,LOOKUP($L22,BaseDeCalcul!$D$9:$W$9,BaseDeCalcul!$D$4:$W$4),"-")</f>
        <v>-</v>
      </c>
      <c r="T22" s="69" t="str">
        <f>IF(LOOKUP($L22,BaseDeCalcul!$D$9:$W$9,BaseDeCalcul!$D$7:$W$7)&gt;0,LOOKUP($L22,BaseDeCalcul!$D$9:$W$9,BaseDeCalcul!$D$5:$W$5),"-")</f>
        <v>-</v>
      </c>
      <c r="U22" s="70" t="str">
        <f>IF(LOOKUP($L22,BaseDeCalcul!$D$9:$W$9,BaseDeCalcul!$D$7:$W$7)&gt;0,LOOKUP($L22,BaseDeCalcul!$D$9:$W$9,BaseDeCalcul!$D$6:$W$6),"-")</f>
        <v>-</v>
      </c>
    </row>
    <row r="23" spans="1:21">
      <c r="A23" s="42"/>
      <c r="B23" s="40" t="s">
        <v>198</v>
      </c>
      <c r="C23" s="41" t="s">
        <v>199</v>
      </c>
      <c r="L23" s="31" t="s">
        <v>28</v>
      </c>
      <c r="M23" s="177" t="str">
        <f>IF(Echantillon!B30&gt;"",Echantillon!B30,"")</f>
        <v/>
      </c>
      <c r="N23" s="177"/>
      <c r="O23" s="177"/>
      <c r="P23" s="177"/>
      <c r="Q23" s="177"/>
      <c r="R23" s="67" t="str">
        <f>IF(LOOKUP($L23,BaseDeCalcul!$D$9:$W$9,BaseDeCalcul!$D$7:$W$7)&gt;0,LOOKUP($L23,BaseDeCalcul!$D$9:$W$9,BaseDeCalcul!$D$3:$W$3),"-")</f>
        <v>-</v>
      </c>
      <c r="S23" s="68" t="str">
        <f>IF(LOOKUP($L23,BaseDeCalcul!$D$9:$W$9,BaseDeCalcul!$D$7:$W$7)&gt;0,LOOKUP($L23,BaseDeCalcul!$D$9:$W$9,BaseDeCalcul!$D$4:$W$4),"-")</f>
        <v>-</v>
      </c>
      <c r="T23" s="69" t="str">
        <f>IF(LOOKUP($L23,BaseDeCalcul!$D$9:$W$9,BaseDeCalcul!$D$7:$W$7)&gt;0,LOOKUP($L23,BaseDeCalcul!$D$9:$W$9,BaseDeCalcul!$D$5:$W$5),"-")</f>
        <v>-</v>
      </c>
      <c r="U23" s="70" t="str">
        <f>IF(LOOKUP($L23,BaseDeCalcul!$D$9:$W$9,BaseDeCalcul!$D$7:$W$7)&gt;0,LOOKUP($L23,BaseDeCalcul!$D$9:$W$9,BaseDeCalcul!$D$6:$W$6),"-")</f>
        <v>-</v>
      </c>
    </row>
    <row r="24" spans="1:21">
      <c r="A24" s="38" t="s">
        <v>34</v>
      </c>
      <c r="B24" s="43">
        <f>BaseDeCalcul!AH14</f>
        <v>21</v>
      </c>
      <c r="C24" s="44">
        <f>BaseDeCalcul!AI14</f>
        <v>23</v>
      </c>
      <c r="L24" s="211" t="s">
        <v>215</v>
      </c>
      <c r="M24" s="212"/>
      <c r="N24" s="212"/>
      <c r="O24" s="212"/>
      <c r="P24" s="212"/>
      <c r="Q24" s="212"/>
      <c r="R24" s="212"/>
      <c r="S24" s="212"/>
      <c r="T24" s="212"/>
      <c r="U24" s="213"/>
    </row>
    <row r="25" spans="1:21">
      <c r="A25" s="38" t="s">
        <v>42</v>
      </c>
      <c r="B25" s="43">
        <f>BaseDeCalcul!AH15</f>
        <v>6</v>
      </c>
      <c r="C25" s="44">
        <f>BaseDeCalcul!AI15</f>
        <v>8</v>
      </c>
      <c r="L25" s="214" t="s">
        <v>216</v>
      </c>
      <c r="M25" s="215"/>
      <c r="N25" s="215"/>
      <c r="O25" s="215"/>
      <c r="P25" s="215"/>
      <c r="Q25" s="215"/>
      <c r="R25" s="215"/>
      <c r="S25" s="215"/>
      <c r="T25" s="215"/>
      <c r="U25" s="147">
        <f>IF(COUNTIF(U4:U23,"&lt;&gt;-")&gt;0,SUM(U4:U23)/COUNTIF(U4:U23,"&lt;&gt;-"),"-")</f>
        <v>0.65765007545270393</v>
      </c>
    </row>
    <row r="26" spans="1:21">
      <c r="A26" s="38" t="s">
        <v>44</v>
      </c>
      <c r="B26" s="43">
        <f>BaseDeCalcul!AH16</f>
        <v>0</v>
      </c>
      <c r="C26" s="44">
        <f>BaseDeCalcul!AI16</f>
        <v>0</v>
      </c>
      <c r="L26" s="214" t="s">
        <v>217</v>
      </c>
      <c r="M26" s="215"/>
      <c r="N26" s="215"/>
      <c r="O26" s="215"/>
      <c r="P26" s="215"/>
      <c r="Q26" s="215"/>
      <c r="R26" s="215"/>
      <c r="S26" s="215"/>
      <c r="T26" s="215"/>
      <c r="U26" s="147">
        <f>IF(COUNTIF(U4:U23,"&lt;&gt;-")&gt;0,MAX(U4:U23),"-")</f>
        <v>0.83870967741935487</v>
      </c>
    </row>
    <row r="27" spans="1:21">
      <c r="A27" s="45" t="str">
        <f>BaseDeCalcul!AG17</f>
        <v>Total</v>
      </c>
      <c r="B27" s="46">
        <f>BaseDeCalcul!AH17</f>
        <v>27</v>
      </c>
      <c r="C27" s="47">
        <f>BaseDeCalcul!AI17</f>
        <v>31</v>
      </c>
      <c r="L27" s="216" t="s">
        <v>218</v>
      </c>
      <c r="M27" s="217"/>
      <c r="N27" s="217"/>
      <c r="O27" s="217"/>
      <c r="P27" s="217"/>
      <c r="Q27" s="217"/>
      <c r="R27" s="217"/>
      <c r="S27" s="217"/>
      <c r="T27" s="217"/>
      <c r="U27" s="148">
        <f>IF(COUNTIF(U4:U23,"&lt;&gt;-")&gt;0,MIN(U4:U23),"-")</f>
        <v>0.5757575757575758</v>
      </c>
    </row>
    <row r="28" spans="1:21" ht="41.25" customHeight="1">
      <c r="A28" s="208" t="s">
        <v>221</v>
      </c>
      <c r="B28" s="208"/>
      <c r="C28" s="208"/>
      <c r="D28" s="208"/>
      <c r="E28" s="208"/>
      <c r="F28" s="208"/>
      <c r="G28" s="208"/>
      <c r="H28" s="208"/>
      <c r="I28" s="208"/>
      <c r="J28" s="208"/>
      <c r="K28" s="208"/>
      <c r="L28" s="208"/>
      <c r="M28" s="208"/>
      <c r="N28" s="208"/>
      <c r="O28" s="208"/>
      <c r="P28" s="208"/>
      <c r="Q28" s="208"/>
      <c r="R28" s="208"/>
      <c r="S28" s="208"/>
      <c r="T28" s="208"/>
      <c r="U28" s="208"/>
    </row>
    <row r="29" spans="1:21">
      <c r="A29" s="209" t="s">
        <v>270</v>
      </c>
      <c r="B29" s="210"/>
      <c r="C29" s="210"/>
      <c r="D29" s="210"/>
      <c r="E29" s="210"/>
      <c r="F29" s="210"/>
      <c r="G29" s="210"/>
      <c r="H29" s="210"/>
      <c r="I29" s="210"/>
      <c r="J29" s="210"/>
      <c r="K29" s="210"/>
      <c r="L29" s="210"/>
      <c r="M29" s="210"/>
      <c r="N29" s="210"/>
      <c r="O29" s="210"/>
      <c r="P29" s="210"/>
      <c r="Q29" s="210"/>
      <c r="R29" s="210"/>
      <c r="S29" s="210"/>
      <c r="T29" s="210"/>
      <c r="U29" s="210"/>
    </row>
    <row r="30" spans="1:21">
      <c r="A30" s="210"/>
      <c r="B30" s="210"/>
      <c r="C30" s="210"/>
      <c r="D30" s="210"/>
      <c r="E30" s="210"/>
      <c r="F30" s="210"/>
      <c r="G30" s="210"/>
      <c r="H30" s="210"/>
      <c r="I30" s="210"/>
      <c r="J30" s="210"/>
      <c r="K30" s="210"/>
      <c r="L30" s="210"/>
      <c r="M30" s="210"/>
      <c r="N30" s="210"/>
      <c r="O30" s="210"/>
      <c r="P30" s="210"/>
      <c r="Q30" s="210"/>
      <c r="R30" s="210"/>
      <c r="S30" s="210"/>
      <c r="T30" s="210"/>
      <c r="U30" s="210"/>
    </row>
    <row r="31" spans="1:21">
      <c r="A31" s="210"/>
      <c r="B31" s="210"/>
      <c r="C31" s="210"/>
      <c r="D31" s="210"/>
      <c r="E31" s="210"/>
      <c r="F31" s="210"/>
      <c r="G31" s="210"/>
      <c r="H31" s="210"/>
      <c r="I31" s="210"/>
      <c r="J31" s="210"/>
      <c r="K31" s="210"/>
      <c r="L31" s="210"/>
      <c r="M31" s="210"/>
      <c r="N31" s="210"/>
      <c r="O31" s="210"/>
      <c r="P31" s="210"/>
      <c r="Q31" s="210"/>
      <c r="R31" s="210"/>
      <c r="S31" s="210"/>
      <c r="T31" s="210"/>
      <c r="U31" s="210"/>
    </row>
    <row r="32" spans="1:21">
      <c r="A32" s="210"/>
      <c r="B32" s="210"/>
      <c r="C32" s="210"/>
      <c r="D32" s="210"/>
      <c r="E32" s="210"/>
      <c r="F32" s="210"/>
      <c r="G32" s="210"/>
      <c r="H32" s="210"/>
      <c r="I32" s="210"/>
      <c r="J32" s="210"/>
      <c r="K32" s="210"/>
      <c r="L32" s="210"/>
      <c r="M32" s="210"/>
      <c r="N32" s="210"/>
      <c r="O32" s="210"/>
      <c r="P32" s="210"/>
      <c r="Q32" s="210"/>
      <c r="R32" s="210"/>
      <c r="S32" s="210"/>
      <c r="T32" s="210"/>
      <c r="U32" s="210"/>
    </row>
    <row r="33" spans="1:21">
      <c r="A33" s="210"/>
      <c r="B33" s="210"/>
      <c r="C33" s="210"/>
      <c r="D33" s="210"/>
      <c r="E33" s="210"/>
      <c r="F33" s="210"/>
      <c r="G33" s="210"/>
      <c r="H33" s="210"/>
      <c r="I33" s="210"/>
      <c r="J33" s="210"/>
      <c r="K33" s="210"/>
      <c r="L33" s="210"/>
      <c r="M33" s="210"/>
      <c r="N33" s="210"/>
      <c r="O33" s="210"/>
      <c r="P33" s="210"/>
      <c r="Q33" s="210"/>
      <c r="R33" s="210"/>
      <c r="S33" s="210"/>
      <c r="T33" s="210"/>
      <c r="U33" s="210"/>
    </row>
    <row r="34" spans="1:21">
      <c r="A34" s="210"/>
      <c r="B34" s="210"/>
      <c r="C34" s="210"/>
      <c r="D34" s="210"/>
      <c r="E34" s="210"/>
      <c r="F34" s="210"/>
      <c r="G34" s="210"/>
      <c r="H34" s="210"/>
      <c r="I34" s="210"/>
      <c r="J34" s="210"/>
      <c r="K34" s="210"/>
      <c r="L34" s="210"/>
      <c r="M34" s="210"/>
      <c r="N34" s="210"/>
      <c r="O34" s="210"/>
      <c r="P34" s="210"/>
      <c r="Q34" s="210"/>
      <c r="R34" s="210"/>
      <c r="S34" s="210"/>
      <c r="T34" s="210"/>
      <c r="U34" s="210"/>
    </row>
    <row r="35" spans="1:21">
      <c r="A35" s="210"/>
      <c r="B35" s="210"/>
      <c r="C35" s="210"/>
      <c r="D35" s="210"/>
      <c r="E35" s="210"/>
      <c r="F35" s="210"/>
      <c r="G35" s="210"/>
      <c r="H35" s="210"/>
      <c r="I35" s="210"/>
      <c r="J35" s="210"/>
      <c r="K35" s="210"/>
      <c r="L35" s="210"/>
      <c r="M35" s="210"/>
      <c r="N35" s="210"/>
      <c r="O35" s="210"/>
      <c r="P35" s="210"/>
      <c r="Q35" s="210"/>
      <c r="R35" s="210"/>
      <c r="S35" s="210"/>
      <c r="T35" s="210"/>
      <c r="U35" s="210"/>
    </row>
    <row r="36" spans="1:21">
      <c r="A36" s="210"/>
      <c r="B36" s="210"/>
      <c r="C36" s="210"/>
      <c r="D36" s="210"/>
      <c r="E36" s="210"/>
      <c r="F36" s="210"/>
      <c r="G36" s="210"/>
      <c r="H36" s="210"/>
      <c r="I36" s="210"/>
      <c r="J36" s="210"/>
      <c r="K36" s="210"/>
      <c r="L36" s="210"/>
      <c r="M36" s="210"/>
      <c r="N36" s="210"/>
      <c r="O36" s="210"/>
      <c r="P36" s="210"/>
      <c r="Q36" s="210"/>
      <c r="R36" s="210"/>
      <c r="S36" s="210"/>
      <c r="T36" s="210"/>
      <c r="U36" s="210"/>
    </row>
    <row r="37" spans="1:21">
      <c r="A37" s="210"/>
      <c r="B37" s="210"/>
      <c r="C37" s="210"/>
      <c r="D37" s="210"/>
      <c r="E37" s="210"/>
      <c r="F37" s="210"/>
      <c r="G37" s="210"/>
      <c r="H37" s="210"/>
      <c r="I37" s="210"/>
      <c r="J37" s="210"/>
      <c r="K37" s="210"/>
      <c r="L37" s="210"/>
      <c r="M37" s="210"/>
      <c r="N37" s="210"/>
      <c r="O37" s="210"/>
      <c r="P37" s="210"/>
      <c r="Q37" s="210"/>
      <c r="R37" s="210"/>
      <c r="S37" s="210"/>
      <c r="T37" s="210"/>
      <c r="U37" s="210"/>
    </row>
    <row r="38" spans="1:21">
      <c r="A38" s="210"/>
      <c r="B38" s="210"/>
      <c r="C38" s="210"/>
      <c r="D38" s="210"/>
      <c r="E38" s="210"/>
      <c r="F38" s="210"/>
      <c r="G38" s="210"/>
      <c r="H38" s="210"/>
      <c r="I38" s="210"/>
      <c r="J38" s="210"/>
      <c r="K38" s="210"/>
      <c r="L38" s="210"/>
      <c r="M38" s="210"/>
      <c r="N38" s="210"/>
      <c r="O38" s="210"/>
      <c r="P38" s="210"/>
      <c r="Q38" s="210"/>
      <c r="R38" s="210"/>
      <c r="S38" s="210"/>
      <c r="T38" s="210"/>
      <c r="U38" s="210"/>
    </row>
    <row r="39" spans="1:21" ht="71.25" customHeight="1">
      <c r="A39" s="210"/>
      <c r="B39" s="210"/>
      <c r="C39" s="210"/>
      <c r="D39" s="210"/>
      <c r="E39" s="210"/>
      <c r="F39" s="210"/>
      <c r="G39" s="210"/>
      <c r="H39" s="210"/>
      <c r="I39" s="210"/>
      <c r="J39" s="210"/>
      <c r="K39" s="210"/>
      <c r="L39" s="210"/>
      <c r="M39" s="210"/>
      <c r="N39" s="210"/>
      <c r="O39" s="210"/>
      <c r="P39" s="210"/>
      <c r="Q39" s="210"/>
      <c r="R39" s="210"/>
      <c r="S39" s="210"/>
      <c r="T39" s="210"/>
      <c r="U39" s="210"/>
    </row>
  </sheetData>
  <mergeCells count="32">
    <mergeCell ref="A28:U28"/>
    <mergeCell ref="A29:U39"/>
    <mergeCell ref="M15:Q15"/>
    <mergeCell ref="M16:Q16"/>
    <mergeCell ref="M17:Q17"/>
    <mergeCell ref="M18:Q18"/>
    <mergeCell ref="M19:Q19"/>
    <mergeCell ref="L24:U24"/>
    <mergeCell ref="A16:C16"/>
    <mergeCell ref="L25:T25"/>
    <mergeCell ref="L26:T26"/>
    <mergeCell ref="L27:T27"/>
    <mergeCell ref="M20:Q20"/>
    <mergeCell ref="M21:Q21"/>
    <mergeCell ref="M22:Q22"/>
    <mergeCell ref="M23:Q23"/>
    <mergeCell ref="A1:U1"/>
    <mergeCell ref="A3:C3"/>
    <mergeCell ref="L3:Q3"/>
    <mergeCell ref="A8:C14"/>
    <mergeCell ref="A22:C22"/>
    <mergeCell ref="M4:Q4"/>
    <mergeCell ref="M5:Q5"/>
    <mergeCell ref="M6:Q6"/>
    <mergeCell ref="M7:Q7"/>
    <mergeCell ref="M8:Q8"/>
    <mergeCell ref="M9:Q9"/>
    <mergeCell ref="M10:Q10"/>
    <mergeCell ref="M11:Q11"/>
    <mergeCell ref="M12:Q12"/>
    <mergeCell ref="M13:Q13"/>
    <mergeCell ref="M14:Q14"/>
  </mergeCells>
  <conditionalFormatting sqref="U4:U23">
    <cfRule type="cellIs" dxfId="265" priority="1" operator="equal">
      <formula>0</formula>
    </cfRule>
    <cfRule type="cellIs" dxfId="264" priority="4" operator="notEqual">
      <formula>"-"</formula>
    </cfRule>
  </conditionalFormatting>
  <conditionalFormatting sqref="U25">
    <cfRule type="cellIs" dxfId="263" priority="2" operator="greaterThan">
      <formula>0</formula>
    </cfRule>
  </conditionalFormatting>
  <pageMargins left="0.7" right="0.7" top="0.75" bottom="0.75" header="0.3" footer="0.3"/>
  <pageSetup paperSize="9" orientation="portrait" horizontalDpi="4294967293" verticalDpi="4294967293"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AA140"/>
  <sheetViews>
    <sheetView zoomScaleNormal="100" workbookViewId="0">
      <pane xSplit="6" ySplit="3" topLeftCell="G46" activePane="bottomRight" state="frozenSplit"/>
      <selection activeCell="B1" sqref="B1"/>
      <selection pane="topRight" activeCell="G1" sqref="G1"/>
      <selection pane="bottomLeft" activeCell="B4" sqref="B4"/>
      <selection pane="bottomRight" activeCell="I2" sqref="I2"/>
    </sheetView>
  </sheetViews>
  <sheetFormatPr baseColWidth="10" defaultColWidth="8.6640625" defaultRowHeight="15"/>
  <cols>
    <col min="1" max="1" width="4.33203125" hidden="1" customWidth="1"/>
    <col min="2" max="2" width="13.5" style="10" bestFit="1" customWidth="1"/>
    <col min="3" max="3" width="7.6640625" style="82" hidden="1" customWidth="1"/>
    <col min="4" max="4" width="8" style="82" bestFit="1" customWidth="1"/>
    <col min="5" max="5" width="53" style="88" bestFit="1" customWidth="1"/>
    <col min="6" max="6" width="5.6640625" style="82" customWidth="1"/>
    <col min="7" max="26" width="5.6640625" style="91" customWidth="1"/>
    <col min="27" max="27" width="8.6640625" style="91"/>
  </cols>
  <sheetData>
    <row r="1" spans="1:27" ht="26.75" customHeight="1">
      <c r="B1" s="218" t="s">
        <v>208</v>
      </c>
      <c r="C1" s="218"/>
      <c r="D1" s="218"/>
      <c r="E1" s="218"/>
      <c r="F1" s="218"/>
      <c r="G1" s="219"/>
      <c r="H1" s="219"/>
      <c r="I1" s="219"/>
      <c r="J1" s="219"/>
      <c r="K1" s="219"/>
      <c r="L1" s="219"/>
      <c r="M1" s="219"/>
      <c r="N1" s="219"/>
      <c r="O1" s="219"/>
      <c r="P1" s="219"/>
      <c r="Q1" s="219"/>
      <c r="R1" s="219"/>
      <c r="S1" s="219"/>
      <c r="T1" s="219"/>
      <c r="U1" s="219"/>
      <c r="V1" s="219"/>
      <c r="W1" s="219"/>
      <c r="X1" s="219"/>
      <c r="Y1" s="219"/>
      <c r="Z1" s="219"/>
      <c r="AA1" s="219"/>
    </row>
    <row r="2" spans="1:27" ht="13.25" customHeight="1">
      <c r="B2" s="17"/>
      <c r="C2" s="83"/>
      <c r="D2" s="83"/>
      <c r="E2" s="220" t="str">
        <f>IF(COUNTBLANK(G2:Z2)&lt;20,"Présence de dérogation","Absence de dérogation")</f>
        <v>Absence de dérogation</v>
      </c>
      <c r="F2" s="220"/>
      <c r="G2" s="17" t="str">
        <f>IF(COUNTIF('P01'!$F$4:$F$300,"D")&gt;0,"D("&amp;COUNTIF('P01'!$F$4:$F$300,"D")&amp;")","")</f>
        <v/>
      </c>
      <c r="H2" s="17" t="str">
        <f>IF(COUNTIF('P02'!$F$4:$F$300,"D")&gt;0,"D("&amp;COUNTIF('P02'!$F$4:$F$300,"D")&amp;")","")</f>
        <v/>
      </c>
      <c r="I2" s="17" t="str">
        <f>IF(COUNTIF('P03'!$F$4:$F$300,"D")&gt;0,"D("&amp;COUNTIF('P03'!$F$4:$F$300,"D")&amp;")","")</f>
        <v/>
      </c>
      <c r="J2" s="17" t="str">
        <f>IF(COUNTIF('P04'!$F$4:$F$300,"D")&gt;0,"D("&amp;COUNTIF('P04'!$F$4:$F$300,"D")&amp;")","")</f>
        <v/>
      </c>
      <c r="K2" s="17" t="str">
        <f>IF(COUNTIF('P05'!$F$4:$F$300,"D")&gt;0,"D("&amp;COUNTIF('P05'!$F$4:$F$300,"D")&amp;")","")</f>
        <v/>
      </c>
      <c r="L2" s="17" t="str">
        <f>IF(COUNTIF('P06'!$F$4:$F$300,"D")&gt;0,"D("&amp;COUNTIF('P06'!$F$4:$F$300,"D")&amp;")","")</f>
        <v/>
      </c>
      <c r="M2" s="17" t="str">
        <f>IF(COUNTIF('P07'!$F$4:$F$300,"D")&gt;0,"D("&amp;COUNTIF('P07'!$F$4:$F$300,"D")&amp;")","")</f>
        <v/>
      </c>
      <c r="N2" s="17" t="str">
        <f>IF(COUNTIF('P08'!$F$4:$F$300,"D")&gt;0,"D("&amp;COUNTIF('P08'!$F$4:$F$300,"D")&amp;")","")</f>
        <v/>
      </c>
      <c r="O2" s="17" t="str">
        <f>IF(COUNTIF('P09'!$F$4:$F$300,"D")&gt;0,"D("&amp;COUNTIF('P09'!$F$4:$F$300,"D")&amp;")","")</f>
        <v/>
      </c>
      <c r="P2" s="17" t="str">
        <f>IF(COUNTIF('P10'!$F$4:$F$300,"D")&gt;0,"D("&amp;COUNTIF('P10'!$F$4:$F$300,"D")&amp;")","")</f>
        <v/>
      </c>
      <c r="Q2" s="17" t="str">
        <f>IF(COUNTIF('P11'!$F$4:$F$300,"D")&gt;0,"D("&amp;COUNTIF('P11'!$F$4:$F$300,"D")&amp;")","")</f>
        <v/>
      </c>
      <c r="R2" s="17" t="str">
        <f>IF(COUNTIF('P12'!$F$4:$F$300,"D")&gt;0,"D("&amp;COUNTIF('P12'!$F$4:$F$300,"D")&amp;")","")</f>
        <v/>
      </c>
      <c r="S2" s="17" t="str">
        <f>IF(COUNTIF('P13'!$F$4:$F$300,"D")&gt;0,"D("&amp;COUNTIF('P13'!$F$4:$F$300,"D")&amp;")","")</f>
        <v/>
      </c>
      <c r="T2" s="17" t="str">
        <f>IF(COUNTIF('P14'!$F$4:$F$300,"D")&gt;0,"D("&amp;COUNTIF('P14'!$F$4:$F$300,"D")&amp;")","")</f>
        <v/>
      </c>
      <c r="U2" s="17" t="str">
        <f>IF(COUNTIF('P15'!$F$4:$F$300,"D")&gt;0,"D("&amp;COUNTIF('P15'!$F$4:$F$300,"D")&amp;")","")</f>
        <v/>
      </c>
      <c r="V2" s="17" t="str">
        <f>IF(COUNTIF('P16'!$F$4:$F$300,"D")&gt;0,"D("&amp;COUNTIF('P16'!$F$4:$F$300,"D")&amp;")","")</f>
        <v/>
      </c>
      <c r="W2" s="17" t="str">
        <f>IF(COUNTIF('P17'!$F$4:$F$300,"D")&gt;0,"D("&amp;COUNTIF('P17'!$F$4:$F$300,"D")&amp;")","")</f>
        <v/>
      </c>
      <c r="X2" s="17" t="str">
        <f>IF(COUNTIF('P18'!$F$4:$F$300,"D")&gt;0,"D("&amp;COUNTIF('P18'!$F$4:$F$300,"D")&amp;")","")</f>
        <v/>
      </c>
      <c r="Y2" s="17" t="str">
        <f>IF(COUNTIF('P19'!$F$4:$F$300,"D")&gt;0,"D("&amp;COUNTIF('P19'!$F$4:$F$300,"D")&amp;")","")</f>
        <v/>
      </c>
      <c r="Z2" s="17" t="str">
        <f>IF(COUNTIF('P20'!$F$4:$F$300,"D")&gt;0,"D("&amp;COUNTIF('P20'!$F$4:$F$300,"D")&amp;")","")</f>
        <v/>
      </c>
      <c r="AA2" s="17" t="str">
        <f>AA3</f>
        <v>Global</v>
      </c>
    </row>
    <row r="3" spans="1:27" ht="28.25" customHeight="1">
      <c r="B3" s="150" t="s">
        <v>191</v>
      </c>
      <c r="C3" s="150" t="s">
        <v>197</v>
      </c>
      <c r="D3" s="150" t="s">
        <v>30</v>
      </c>
      <c r="E3" s="150" t="s">
        <v>209</v>
      </c>
      <c r="F3" s="150" t="s">
        <v>210</v>
      </c>
      <c r="G3" s="150" t="s">
        <v>8</v>
      </c>
      <c r="H3" s="150" t="s">
        <v>10</v>
      </c>
      <c r="I3" s="150" t="s">
        <v>11</v>
      </c>
      <c r="J3" s="150" t="s">
        <v>12</v>
      </c>
      <c r="K3" s="150" t="s">
        <v>13</v>
      </c>
      <c r="L3" s="150" t="s">
        <v>14</v>
      </c>
      <c r="M3" s="150" t="s">
        <v>15</v>
      </c>
      <c r="N3" s="150" t="s">
        <v>16</v>
      </c>
      <c r="O3" s="150" t="s">
        <v>17</v>
      </c>
      <c r="P3" s="150" t="s">
        <v>18</v>
      </c>
      <c r="Q3" s="150" t="s">
        <v>19</v>
      </c>
      <c r="R3" s="150" t="s">
        <v>20</v>
      </c>
      <c r="S3" s="150" t="s">
        <v>21</v>
      </c>
      <c r="T3" s="150" t="s">
        <v>22</v>
      </c>
      <c r="U3" s="150" t="s">
        <v>23</v>
      </c>
      <c r="V3" s="150" t="s">
        <v>24</v>
      </c>
      <c r="W3" s="150" t="s">
        <v>25</v>
      </c>
      <c r="X3" s="150" t="s">
        <v>26</v>
      </c>
      <c r="Y3" s="150" t="s">
        <v>27</v>
      </c>
      <c r="Z3" s="150" t="s">
        <v>28</v>
      </c>
      <c r="AA3" s="150" t="s">
        <v>211</v>
      </c>
    </row>
    <row r="4" spans="1:27" ht="45" customHeight="1">
      <c r="B4" s="86" t="str">
        <f>Criteres!B4</f>
        <v>Images</v>
      </c>
      <c r="C4" s="84">
        <f>BaseDeCalcul!AA10</f>
        <v>1</v>
      </c>
      <c r="D4" s="84" t="str">
        <f>Criteres!C4</f>
        <v>1.1</v>
      </c>
      <c r="E4" s="87" t="str">
        <f>Criteres!E4</f>
        <v>Chaque image porteuse d'information a-t-elle une alternative textuelle ?</v>
      </c>
      <c r="F4" s="84" t="str">
        <f>Criteres!D4</f>
        <v>A</v>
      </c>
      <c r="G4" s="89" t="str">
        <f>BaseDeCalcul!D10</f>
        <v>C</v>
      </c>
      <c r="H4" s="89" t="str">
        <f>BaseDeCalcul!E10</f>
        <v>NA</v>
      </c>
      <c r="I4" s="89" t="str">
        <f>BaseDeCalcul!F10</f>
        <v>NA</v>
      </c>
      <c r="J4" s="89" t="str">
        <f>BaseDeCalcul!G10</f>
        <v>C</v>
      </c>
      <c r="K4" s="89" t="str">
        <f>BaseDeCalcul!H10</f>
        <v>NA</v>
      </c>
      <c r="L4" s="89" t="str">
        <f>BaseDeCalcul!I10</f>
        <v>NA</v>
      </c>
      <c r="M4" s="89" t="str">
        <f>BaseDeCalcul!J10</f>
        <v>NA</v>
      </c>
      <c r="N4" s="89" t="str">
        <f>BaseDeCalcul!K10</f>
        <v>NA</v>
      </c>
      <c r="O4" s="89" t="str">
        <f>BaseDeCalcul!L10</f>
        <v>NA</v>
      </c>
      <c r="P4" s="89" t="str">
        <f>BaseDeCalcul!M10</f>
        <v>NA</v>
      </c>
      <c r="Q4" s="89" t="str">
        <f>BaseDeCalcul!N10</f>
        <v>NA</v>
      </c>
      <c r="R4" s="89" t="str">
        <f>BaseDeCalcul!O10</f>
        <v>NT</v>
      </c>
      <c r="S4" s="89" t="str">
        <f>BaseDeCalcul!P10</f>
        <v>NT</v>
      </c>
      <c r="T4" s="89" t="str">
        <f>BaseDeCalcul!Q10</f>
        <v>NT</v>
      </c>
      <c r="U4" s="89" t="str">
        <f>BaseDeCalcul!R10</f>
        <v>NT</v>
      </c>
      <c r="V4" s="89" t="str">
        <f>BaseDeCalcul!S10</f>
        <v>NT</v>
      </c>
      <c r="W4" s="89" t="str">
        <f>BaseDeCalcul!T10</f>
        <v>NT</v>
      </c>
      <c r="X4" s="89" t="str">
        <f>BaseDeCalcul!U10</f>
        <v>NT</v>
      </c>
      <c r="Y4" s="89" t="str">
        <f>BaseDeCalcul!V10</f>
        <v>NT</v>
      </c>
      <c r="Z4" s="89" t="str">
        <f>BaseDeCalcul!W10</f>
        <v>NT</v>
      </c>
      <c r="AA4" s="90" t="str">
        <f>BaseDeCalcul!AE10</f>
        <v>C</v>
      </c>
    </row>
    <row r="5" spans="1:27" ht="24">
      <c r="B5" s="86" t="str">
        <f>Criteres!B5</f>
        <v>Images</v>
      </c>
      <c r="C5" s="84">
        <f>BaseDeCalcul!AA11</f>
        <v>2</v>
      </c>
      <c r="D5" s="84" t="str">
        <f>Criteres!C5</f>
        <v>1.2</v>
      </c>
      <c r="E5" s="87" t="str">
        <f>Criteres!E5</f>
        <v>Chaque image de décoration est-elle correctement ignorée par les technologies d'assistance ?</v>
      </c>
      <c r="F5" s="84" t="str">
        <f>Criteres!D5</f>
        <v>A</v>
      </c>
      <c r="G5" s="89" t="str">
        <f>BaseDeCalcul!D11</f>
        <v>NA</v>
      </c>
      <c r="H5" s="89" t="str">
        <f>BaseDeCalcul!E11</f>
        <v>C</v>
      </c>
      <c r="I5" s="89" t="str">
        <f>BaseDeCalcul!F11</f>
        <v>NA</v>
      </c>
      <c r="J5" s="89" t="str">
        <f>BaseDeCalcul!G11</f>
        <v>NA</v>
      </c>
      <c r="K5" s="89" t="str">
        <f>BaseDeCalcul!H11</f>
        <v>NA</v>
      </c>
      <c r="L5" s="89" t="str">
        <f>BaseDeCalcul!I11</f>
        <v>NA</v>
      </c>
      <c r="M5" s="89" t="str">
        <f>BaseDeCalcul!J11</f>
        <v>NA</v>
      </c>
      <c r="N5" s="89" t="str">
        <f>BaseDeCalcul!K11</f>
        <v>NA</v>
      </c>
      <c r="O5" s="89" t="str">
        <f>BaseDeCalcul!L11</f>
        <v>NA</v>
      </c>
      <c r="P5" s="89" t="str">
        <f>BaseDeCalcul!M11</f>
        <v>NA</v>
      </c>
      <c r="Q5" s="89" t="str">
        <f>BaseDeCalcul!N11</f>
        <v>NC</v>
      </c>
      <c r="R5" s="89" t="str">
        <f>BaseDeCalcul!O11</f>
        <v>NT</v>
      </c>
      <c r="S5" s="89" t="str">
        <f>BaseDeCalcul!P11</f>
        <v>NT</v>
      </c>
      <c r="T5" s="89" t="str">
        <f>BaseDeCalcul!Q11</f>
        <v>NT</v>
      </c>
      <c r="U5" s="89" t="str">
        <f>BaseDeCalcul!R11</f>
        <v>NT</v>
      </c>
      <c r="V5" s="89" t="str">
        <f>BaseDeCalcul!S11</f>
        <v>NT</v>
      </c>
      <c r="W5" s="89" t="str">
        <f>BaseDeCalcul!T11</f>
        <v>NT</v>
      </c>
      <c r="X5" s="89" t="str">
        <f>BaseDeCalcul!U11</f>
        <v>NT</v>
      </c>
      <c r="Y5" s="89" t="str">
        <f>BaseDeCalcul!V11</f>
        <v>NT</v>
      </c>
      <c r="Z5" s="89" t="str">
        <f>BaseDeCalcul!W11</f>
        <v>NT</v>
      </c>
      <c r="AA5" s="90" t="str">
        <f>BaseDeCalcul!AE11</f>
        <v>NC</v>
      </c>
    </row>
    <row r="6" spans="1:27" ht="45" customHeight="1">
      <c r="A6">
        <v>1</v>
      </c>
      <c r="B6" s="86" t="str">
        <f>Criteres!B6</f>
        <v>Images</v>
      </c>
      <c r="C6" s="84">
        <f>BaseDeCalcul!AA12</f>
        <v>3</v>
      </c>
      <c r="D6" s="84" t="str">
        <f>BaseDeCalcul!B12</f>
        <v>1.3</v>
      </c>
      <c r="E6" s="87" t="str">
        <f>Criteres!E6</f>
        <v>Pour chaque image porteuse d'information ayant une alternative textuelle, cette alternative est-elle pertinente (hors cas particuliers) ?</v>
      </c>
      <c r="F6" s="84" t="str">
        <f>Criteres!D6</f>
        <v>A</v>
      </c>
      <c r="G6" s="89" t="str">
        <f>BaseDeCalcul!D12</f>
        <v>NC</v>
      </c>
      <c r="H6" s="89" t="str">
        <f>BaseDeCalcul!E12</f>
        <v>NA</v>
      </c>
      <c r="I6" s="89" t="str">
        <f>BaseDeCalcul!F12</f>
        <v>NA</v>
      </c>
      <c r="J6" s="89" t="str">
        <f>BaseDeCalcul!G12</f>
        <v>C</v>
      </c>
      <c r="K6" s="89" t="str">
        <f>BaseDeCalcul!H12</f>
        <v>NA</v>
      </c>
      <c r="L6" s="89" t="str">
        <f>BaseDeCalcul!I12</f>
        <v>NA</v>
      </c>
      <c r="M6" s="89" t="str">
        <f>BaseDeCalcul!J12</f>
        <v>NA</v>
      </c>
      <c r="N6" s="89" t="str">
        <f>BaseDeCalcul!K12</f>
        <v>NA</v>
      </c>
      <c r="O6" s="89" t="str">
        <f>BaseDeCalcul!L12</f>
        <v>NA</v>
      </c>
      <c r="P6" s="89" t="str">
        <f>BaseDeCalcul!M12</f>
        <v>NA</v>
      </c>
      <c r="Q6" s="89" t="str">
        <f>BaseDeCalcul!N12</f>
        <v>NA</v>
      </c>
      <c r="R6" s="89" t="str">
        <f>BaseDeCalcul!O12</f>
        <v>NT</v>
      </c>
      <c r="S6" s="89" t="str">
        <f>BaseDeCalcul!P12</f>
        <v>NT</v>
      </c>
      <c r="T6" s="89" t="str">
        <f>BaseDeCalcul!Q12</f>
        <v>NT</v>
      </c>
      <c r="U6" s="89" t="str">
        <f>BaseDeCalcul!R12</f>
        <v>NT</v>
      </c>
      <c r="V6" s="89" t="str">
        <f>BaseDeCalcul!S12</f>
        <v>NT</v>
      </c>
      <c r="W6" s="89" t="str">
        <f>BaseDeCalcul!T12</f>
        <v>NT</v>
      </c>
      <c r="X6" s="89" t="str">
        <f>BaseDeCalcul!U12</f>
        <v>NT</v>
      </c>
      <c r="Y6" s="89" t="str">
        <f>BaseDeCalcul!V12</f>
        <v>NT</v>
      </c>
      <c r="Z6" s="89" t="str">
        <f>BaseDeCalcul!W12</f>
        <v>NT</v>
      </c>
      <c r="AA6" s="90" t="str">
        <f>BaseDeCalcul!AE12</f>
        <v>NC</v>
      </c>
    </row>
    <row r="7" spans="1:27" ht="36">
      <c r="A7">
        <v>1</v>
      </c>
      <c r="B7" s="86" t="str">
        <f>Criteres!B7</f>
        <v>Images</v>
      </c>
      <c r="C7" s="84">
        <f>BaseDeCalcul!AA13</f>
        <v>4</v>
      </c>
      <c r="D7" s="84" t="str">
        <f>BaseDeCalcul!B13</f>
        <v>1.4</v>
      </c>
      <c r="E7" s="87" t="str">
        <f>Criteres!E7</f>
        <v>Pour chaque image utilisée comme CAPTCHA ou comme image-test, ayant une alternative textuelle, cette alternative permet-elle d'identifier la nature et la fonction de l'image ?</v>
      </c>
      <c r="F7" s="84" t="str">
        <f>Criteres!D7</f>
        <v>A</v>
      </c>
      <c r="G7" s="89" t="str">
        <f>BaseDeCalcul!D13</f>
        <v>NA</v>
      </c>
      <c r="H7" s="89" t="str">
        <f>BaseDeCalcul!E13</f>
        <v>NA</v>
      </c>
      <c r="I7" s="89" t="str">
        <f>BaseDeCalcul!F13</f>
        <v>NA</v>
      </c>
      <c r="J7" s="89" t="str">
        <f>BaseDeCalcul!G13</f>
        <v>NA</v>
      </c>
      <c r="K7" s="89" t="str">
        <f>BaseDeCalcul!H13</f>
        <v>NA</v>
      </c>
      <c r="L7" s="89" t="str">
        <f>BaseDeCalcul!I13</f>
        <v>NA</v>
      </c>
      <c r="M7" s="89" t="str">
        <f>BaseDeCalcul!J13</f>
        <v>NA</v>
      </c>
      <c r="N7" s="89" t="str">
        <f>BaseDeCalcul!K13</f>
        <v>NA</v>
      </c>
      <c r="O7" s="89" t="str">
        <f>BaseDeCalcul!L13</f>
        <v>NA</v>
      </c>
      <c r="P7" s="89" t="str">
        <f>BaseDeCalcul!M13</f>
        <v>NA</v>
      </c>
      <c r="Q7" s="89" t="str">
        <f>BaseDeCalcul!N13</f>
        <v>NA</v>
      </c>
      <c r="R7" s="89" t="str">
        <f>BaseDeCalcul!O13</f>
        <v>NT</v>
      </c>
      <c r="S7" s="89" t="str">
        <f>BaseDeCalcul!P13</f>
        <v>NT</v>
      </c>
      <c r="T7" s="89" t="str">
        <f>BaseDeCalcul!Q13</f>
        <v>NT</v>
      </c>
      <c r="U7" s="89" t="str">
        <f>BaseDeCalcul!R13</f>
        <v>NT</v>
      </c>
      <c r="V7" s="89" t="str">
        <f>BaseDeCalcul!S13</f>
        <v>NT</v>
      </c>
      <c r="W7" s="89" t="str">
        <f>BaseDeCalcul!T13</f>
        <v>NT</v>
      </c>
      <c r="X7" s="89" t="str">
        <f>BaseDeCalcul!U13</f>
        <v>NT</v>
      </c>
      <c r="Y7" s="89" t="str">
        <f>BaseDeCalcul!V13</f>
        <v>NT</v>
      </c>
      <c r="Z7" s="89" t="str">
        <f>BaseDeCalcul!W13</f>
        <v>NT</v>
      </c>
      <c r="AA7" s="90" t="str">
        <f>BaseDeCalcul!AE13</f>
        <v>NA</v>
      </c>
    </row>
    <row r="8" spans="1:27" ht="45" customHeight="1">
      <c r="A8">
        <v>1</v>
      </c>
      <c r="B8" s="86" t="str">
        <f>Criteres!B8</f>
        <v>Images</v>
      </c>
      <c r="C8" s="84">
        <f>BaseDeCalcul!AA14</f>
        <v>5</v>
      </c>
      <c r="D8" s="84" t="str">
        <f>BaseDeCalcul!B14</f>
        <v>1.5</v>
      </c>
      <c r="E8" s="87" t="str">
        <f>Criteres!E8</f>
        <v>Pour chaque image utilisée comme CAPTCHA, une solution d'accès alternatif au contenu ou à la fonction du CAPTCHA est-elle présente ?</v>
      </c>
      <c r="F8" s="84" t="str">
        <f>Criteres!D8</f>
        <v>A</v>
      </c>
      <c r="G8" s="89" t="str">
        <f>BaseDeCalcul!D14</f>
        <v>NA</v>
      </c>
      <c r="H8" s="89" t="str">
        <f>BaseDeCalcul!E14</f>
        <v>NA</v>
      </c>
      <c r="I8" s="89" t="str">
        <f>BaseDeCalcul!F14</f>
        <v>NA</v>
      </c>
      <c r="J8" s="89" t="str">
        <f>BaseDeCalcul!G14</f>
        <v>NA</v>
      </c>
      <c r="K8" s="89" t="str">
        <f>BaseDeCalcul!H14</f>
        <v>NA</v>
      </c>
      <c r="L8" s="89" t="str">
        <f>BaseDeCalcul!I14</f>
        <v>NA</v>
      </c>
      <c r="M8" s="89" t="str">
        <f>BaseDeCalcul!J14</f>
        <v>NA</v>
      </c>
      <c r="N8" s="89" t="str">
        <f>BaseDeCalcul!K14</f>
        <v>NA</v>
      </c>
      <c r="O8" s="89" t="str">
        <f>BaseDeCalcul!L14</f>
        <v>NA</v>
      </c>
      <c r="P8" s="89" t="str">
        <f>BaseDeCalcul!M14</f>
        <v>NA</v>
      </c>
      <c r="Q8" s="89" t="str">
        <f>BaseDeCalcul!N14</f>
        <v>NA</v>
      </c>
      <c r="R8" s="89" t="str">
        <f>BaseDeCalcul!O14</f>
        <v>NT</v>
      </c>
      <c r="S8" s="89" t="str">
        <f>BaseDeCalcul!P14</f>
        <v>NT</v>
      </c>
      <c r="T8" s="89" t="str">
        <f>BaseDeCalcul!Q14</f>
        <v>NT</v>
      </c>
      <c r="U8" s="89" t="str">
        <f>BaseDeCalcul!R14</f>
        <v>NT</v>
      </c>
      <c r="V8" s="89" t="str">
        <f>BaseDeCalcul!S14</f>
        <v>NT</v>
      </c>
      <c r="W8" s="89" t="str">
        <f>BaseDeCalcul!T14</f>
        <v>NT</v>
      </c>
      <c r="X8" s="89" t="str">
        <f>BaseDeCalcul!U14</f>
        <v>NT</v>
      </c>
      <c r="Y8" s="89" t="str">
        <f>BaseDeCalcul!V14</f>
        <v>NT</v>
      </c>
      <c r="Z8" s="89" t="str">
        <f>BaseDeCalcul!W14</f>
        <v>NT</v>
      </c>
      <c r="AA8" s="90" t="str">
        <f>BaseDeCalcul!AE14</f>
        <v>NA</v>
      </c>
    </row>
    <row r="9" spans="1:27" ht="45" customHeight="1">
      <c r="A9">
        <v>1</v>
      </c>
      <c r="B9" s="86" t="str">
        <f>Criteres!B9</f>
        <v>Images</v>
      </c>
      <c r="C9" s="84">
        <f>BaseDeCalcul!AA15</f>
        <v>6</v>
      </c>
      <c r="D9" s="84" t="str">
        <f>BaseDeCalcul!B15</f>
        <v>1.6</v>
      </c>
      <c r="E9" s="87" t="str">
        <f>Criteres!E9</f>
        <v>Chaque image porteuse d'information a-t-elle, si nécessaire, une description détaillée ?</v>
      </c>
      <c r="F9" s="84" t="str">
        <f>Criteres!D9</f>
        <v>A</v>
      </c>
      <c r="G9" s="89" t="str">
        <f>BaseDeCalcul!D15</f>
        <v>NA</v>
      </c>
      <c r="H9" s="89" t="str">
        <f>BaseDeCalcul!E15</f>
        <v>NA</v>
      </c>
      <c r="I9" s="89" t="str">
        <f>BaseDeCalcul!F15</f>
        <v>NA</v>
      </c>
      <c r="J9" s="89" t="str">
        <f>BaseDeCalcul!G15</f>
        <v>NA</v>
      </c>
      <c r="K9" s="89" t="str">
        <f>BaseDeCalcul!H15</f>
        <v>NA</v>
      </c>
      <c r="L9" s="89" t="str">
        <f>BaseDeCalcul!I15</f>
        <v>NA</v>
      </c>
      <c r="M9" s="89" t="str">
        <f>BaseDeCalcul!J15</f>
        <v>NA</v>
      </c>
      <c r="N9" s="89" t="str">
        <f>BaseDeCalcul!K15</f>
        <v>NA</v>
      </c>
      <c r="O9" s="89" t="str">
        <f>BaseDeCalcul!L15</f>
        <v>NA</v>
      </c>
      <c r="P9" s="89" t="str">
        <f>BaseDeCalcul!M15</f>
        <v>NA</v>
      </c>
      <c r="Q9" s="89" t="str">
        <f>BaseDeCalcul!N15</f>
        <v>NA</v>
      </c>
      <c r="R9" s="89" t="str">
        <f>BaseDeCalcul!O15</f>
        <v>NT</v>
      </c>
      <c r="S9" s="89" t="str">
        <f>BaseDeCalcul!P15</f>
        <v>NT</v>
      </c>
      <c r="T9" s="89" t="str">
        <f>BaseDeCalcul!Q15</f>
        <v>NT</v>
      </c>
      <c r="U9" s="89" t="str">
        <f>BaseDeCalcul!R15</f>
        <v>NT</v>
      </c>
      <c r="V9" s="89" t="str">
        <f>BaseDeCalcul!S15</f>
        <v>NT</v>
      </c>
      <c r="W9" s="89" t="str">
        <f>BaseDeCalcul!T15</f>
        <v>NT</v>
      </c>
      <c r="X9" s="89" t="str">
        <f>BaseDeCalcul!U15</f>
        <v>NT</v>
      </c>
      <c r="Y9" s="89" t="str">
        <f>BaseDeCalcul!V15</f>
        <v>NT</v>
      </c>
      <c r="Z9" s="89" t="str">
        <f>BaseDeCalcul!W15</f>
        <v>NT</v>
      </c>
      <c r="AA9" s="90" t="str">
        <f>BaseDeCalcul!AE15</f>
        <v>NA</v>
      </c>
    </row>
    <row r="10" spans="1:27" ht="45" customHeight="1">
      <c r="A10">
        <v>1</v>
      </c>
      <c r="B10" s="86" t="str">
        <f>Criteres!B10</f>
        <v>Images</v>
      </c>
      <c r="C10" s="84">
        <f>BaseDeCalcul!AA16</f>
        <v>7</v>
      </c>
      <c r="D10" s="84" t="str">
        <f>BaseDeCalcul!B16</f>
        <v>1.7</v>
      </c>
      <c r="E10" s="87" t="str">
        <f>Criteres!E10</f>
        <v>Pour chaque image porteuse d'information ayant une description détaillée, cette description est-elle pertinente ?</v>
      </c>
      <c r="F10" s="84" t="str">
        <f>Criteres!D10</f>
        <v>A</v>
      </c>
      <c r="G10" s="89" t="str">
        <f>BaseDeCalcul!D16</f>
        <v>NA</v>
      </c>
      <c r="H10" s="89" t="str">
        <f>BaseDeCalcul!E16</f>
        <v>NA</v>
      </c>
      <c r="I10" s="89" t="str">
        <f>BaseDeCalcul!F16</f>
        <v>NA</v>
      </c>
      <c r="J10" s="89" t="str">
        <f>BaseDeCalcul!G16</f>
        <v>NA</v>
      </c>
      <c r="K10" s="89" t="str">
        <f>BaseDeCalcul!H16</f>
        <v>NA</v>
      </c>
      <c r="L10" s="89" t="str">
        <f>BaseDeCalcul!I16</f>
        <v>NA</v>
      </c>
      <c r="M10" s="89" t="str">
        <f>BaseDeCalcul!J16</f>
        <v>NA</v>
      </c>
      <c r="N10" s="89" t="str">
        <f>BaseDeCalcul!K16</f>
        <v>NA</v>
      </c>
      <c r="O10" s="89" t="str">
        <f>BaseDeCalcul!L16</f>
        <v>NA</v>
      </c>
      <c r="P10" s="89" t="str">
        <f>BaseDeCalcul!M16</f>
        <v>NA</v>
      </c>
      <c r="Q10" s="89" t="str">
        <f>BaseDeCalcul!N16</f>
        <v>NA</v>
      </c>
      <c r="R10" s="89" t="str">
        <f>BaseDeCalcul!O16</f>
        <v>NT</v>
      </c>
      <c r="S10" s="89" t="str">
        <f>BaseDeCalcul!P16</f>
        <v>NT</v>
      </c>
      <c r="T10" s="89" t="str">
        <f>BaseDeCalcul!Q16</f>
        <v>NT</v>
      </c>
      <c r="U10" s="89" t="str">
        <f>BaseDeCalcul!R16</f>
        <v>NT</v>
      </c>
      <c r="V10" s="89" t="str">
        <f>BaseDeCalcul!S16</f>
        <v>NT</v>
      </c>
      <c r="W10" s="89" t="str">
        <f>BaseDeCalcul!T16</f>
        <v>NT</v>
      </c>
      <c r="X10" s="89" t="str">
        <f>BaseDeCalcul!U16</f>
        <v>NT</v>
      </c>
      <c r="Y10" s="89" t="str">
        <f>BaseDeCalcul!V16</f>
        <v>NT</v>
      </c>
      <c r="Z10" s="89" t="str">
        <f>BaseDeCalcul!W16</f>
        <v>NT</v>
      </c>
      <c r="AA10" s="90" t="str">
        <f>BaseDeCalcul!AE16</f>
        <v>NA</v>
      </c>
    </row>
    <row r="11" spans="1:27" ht="36">
      <c r="A11">
        <v>1</v>
      </c>
      <c r="B11" s="86" t="str">
        <f>Criteres!B11</f>
        <v>Images</v>
      </c>
      <c r="C11" s="84">
        <f>BaseDeCalcul!AA17</f>
        <v>8</v>
      </c>
      <c r="D11" s="84" t="str">
        <f>BaseDeCalcul!B17</f>
        <v>1.8</v>
      </c>
      <c r="E11" s="87" t="str">
        <f>Criteres!E11</f>
        <v>Chaque image texte porteuse d'information, en l'absence d'un mécanisme de remplacement, doit si possible être remplacée par du texte stylé. Cette règle est-elle respectée (hors cas particuliers) ?</v>
      </c>
      <c r="F11" s="84" t="str">
        <f>Criteres!D11</f>
        <v>AA</v>
      </c>
      <c r="G11" s="89" t="str">
        <f>BaseDeCalcul!D17</f>
        <v>NA</v>
      </c>
      <c r="H11" s="89" t="str">
        <f>BaseDeCalcul!E17</f>
        <v>NA</v>
      </c>
      <c r="I11" s="89" t="str">
        <f>BaseDeCalcul!F17</f>
        <v>NA</v>
      </c>
      <c r="J11" s="89" t="str">
        <f>BaseDeCalcul!G17</f>
        <v>NA</v>
      </c>
      <c r="K11" s="89" t="str">
        <f>BaseDeCalcul!H17</f>
        <v>NA</v>
      </c>
      <c r="L11" s="89" t="str">
        <f>BaseDeCalcul!I17</f>
        <v>NA</v>
      </c>
      <c r="M11" s="89" t="str">
        <f>BaseDeCalcul!J17</f>
        <v>NA</v>
      </c>
      <c r="N11" s="89" t="str">
        <f>BaseDeCalcul!K17</f>
        <v>NA</v>
      </c>
      <c r="O11" s="89" t="str">
        <f>BaseDeCalcul!L17</f>
        <v>NA</v>
      </c>
      <c r="P11" s="89" t="str">
        <f>BaseDeCalcul!M17</f>
        <v>NA</v>
      </c>
      <c r="Q11" s="89" t="str">
        <f>BaseDeCalcul!N17</f>
        <v>NA</v>
      </c>
      <c r="R11" s="89" t="str">
        <f>BaseDeCalcul!O17</f>
        <v>NT</v>
      </c>
      <c r="S11" s="89" t="str">
        <f>BaseDeCalcul!P17</f>
        <v>NT</v>
      </c>
      <c r="T11" s="89" t="str">
        <f>BaseDeCalcul!Q17</f>
        <v>NT</v>
      </c>
      <c r="U11" s="89" t="str">
        <f>BaseDeCalcul!R17</f>
        <v>NT</v>
      </c>
      <c r="V11" s="89" t="str">
        <f>BaseDeCalcul!S17</f>
        <v>NT</v>
      </c>
      <c r="W11" s="89" t="str">
        <f>BaseDeCalcul!T17</f>
        <v>NT</v>
      </c>
      <c r="X11" s="89" t="str">
        <f>BaseDeCalcul!U17</f>
        <v>NT</v>
      </c>
      <c r="Y11" s="89" t="str">
        <f>BaseDeCalcul!V17</f>
        <v>NT</v>
      </c>
      <c r="Z11" s="89" t="str">
        <f>BaseDeCalcul!W17</f>
        <v>NT</v>
      </c>
      <c r="AA11" s="90" t="str">
        <f>BaseDeCalcul!AE17</f>
        <v>NA</v>
      </c>
    </row>
    <row r="12" spans="1:27" ht="45" customHeight="1">
      <c r="A12">
        <v>1</v>
      </c>
      <c r="B12" s="86" t="str">
        <f>Criteres!B12</f>
        <v>Images</v>
      </c>
      <c r="C12" s="84">
        <f>BaseDeCalcul!AA18</f>
        <v>9</v>
      </c>
      <c r="D12" s="84" t="str">
        <f>BaseDeCalcul!B18</f>
        <v>1.9</v>
      </c>
      <c r="E12" s="87" t="str">
        <f>Criteres!E12</f>
        <v>Chaque légende d'image est-elle, si nécessaire, correctement reliée à l'image correspondante ?</v>
      </c>
      <c r="F12" s="84" t="str">
        <f>Criteres!D12</f>
        <v>A</v>
      </c>
      <c r="G12" s="89" t="str">
        <f>BaseDeCalcul!D18</f>
        <v>NA</v>
      </c>
      <c r="H12" s="89" t="str">
        <f>BaseDeCalcul!E18</f>
        <v>NA</v>
      </c>
      <c r="I12" s="89" t="str">
        <f>BaseDeCalcul!F18</f>
        <v>NA</v>
      </c>
      <c r="J12" s="89" t="str">
        <f>BaseDeCalcul!G18</f>
        <v>NA</v>
      </c>
      <c r="K12" s="89" t="str">
        <f>BaseDeCalcul!H18</f>
        <v>NA</v>
      </c>
      <c r="L12" s="89" t="str">
        <f>BaseDeCalcul!I18</f>
        <v>NA</v>
      </c>
      <c r="M12" s="89" t="str">
        <f>BaseDeCalcul!J18</f>
        <v>NA</v>
      </c>
      <c r="N12" s="89" t="str">
        <f>BaseDeCalcul!K18</f>
        <v>NA</v>
      </c>
      <c r="O12" s="89" t="str">
        <f>BaseDeCalcul!L18</f>
        <v>NA</v>
      </c>
      <c r="P12" s="89" t="str">
        <f>BaseDeCalcul!M18</f>
        <v>NA</v>
      </c>
      <c r="Q12" s="89" t="str">
        <f>BaseDeCalcul!N18</f>
        <v>NA</v>
      </c>
      <c r="R12" s="89" t="str">
        <f>BaseDeCalcul!O18</f>
        <v>NT</v>
      </c>
      <c r="S12" s="89" t="str">
        <f>BaseDeCalcul!P18</f>
        <v>NT</v>
      </c>
      <c r="T12" s="89" t="str">
        <f>BaseDeCalcul!Q18</f>
        <v>NT</v>
      </c>
      <c r="U12" s="89" t="str">
        <f>BaseDeCalcul!R18</f>
        <v>NT</v>
      </c>
      <c r="V12" s="89" t="str">
        <f>BaseDeCalcul!S18</f>
        <v>NT</v>
      </c>
      <c r="W12" s="89" t="str">
        <f>BaseDeCalcul!T18</f>
        <v>NT</v>
      </c>
      <c r="X12" s="89" t="str">
        <f>BaseDeCalcul!U18</f>
        <v>NT</v>
      </c>
      <c r="Y12" s="89" t="str">
        <f>BaseDeCalcul!V18</f>
        <v>NT</v>
      </c>
      <c r="Z12" s="89" t="str">
        <f>BaseDeCalcul!W18</f>
        <v>NT</v>
      </c>
      <c r="AA12" s="90" t="str">
        <f>BaseDeCalcul!AE18</f>
        <v>NA</v>
      </c>
    </row>
    <row r="13" spans="1:27" ht="45" customHeight="1">
      <c r="A13">
        <v>1</v>
      </c>
      <c r="B13" s="86" t="str">
        <f>Criteres!B13</f>
        <v>Images</v>
      </c>
      <c r="C13" s="84">
        <f>BaseDeCalcul!AA19</f>
        <v>10</v>
      </c>
      <c r="D13" s="84" t="str">
        <f>BaseDeCalcul!B19</f>
        <v>1.10</v>
      </c>
      <c r="E13" s="87" t="str">
        <f>Criteres!E13</f>
        <v>Chaque image texte porteuse d'information, doit si possible être remplacée par du texte stylé. Cette règle est-elle respectée (hors cas particuliers) ?</v>
      </c>
      <c r="F13" s="84" t="str">
        <f>Criteres!D13</f>
        <v>AAA</v>
      </c>
      <c r="G13" s="89" t="str">
        <f>BaseDeCalcul!D19</f>
        <v>NT</v>
      </c>
      <c r="H13" s="89" t="str">
        <f>BaseDeCalcul!E19</f>
        <v>NT</v>
      </c>
      <c r="I13" s="89" t="str">
        <f>BaseDeCalcul!F19</f>
        <v>NA</v>
      </c>
      <c r="J13" s="89" t="str">
        <f>BaseDeCalcul!G19</f>
        <v>NA</v>
      </c>
      <c r="K13" s="89" t="str">
        <f>BaseDeCalcul!H19</f>
        <v>NA</v>
      </c>
      <c r="L13" s="89" t="str">
        <f>BaseDeCalcul!I19</f>
        <v>NA</v>
      </c>
      <c r="M13" s="89" t="str">
        <f>BaseDeCalcul!J19</f>
        <v>NA</v>
      </c>
      <c r="N13" s="89" t="str">
        <f>BaseDeCalcul!K19</f>
        <v>NA</v>
      </c>
      <c r="O13" s="89" t="str">
        <f>BaseDeCalcul!L19</f>
        <v>NA</v>
      </c>
      <c r="P13" s="89" t="str">
        <f>BaseDeCalcul!M19</f>
        <v>NA</v>
      </c>
      <c r="Q13" s="89" t="str">
        <f>BaseDeCalcul!N19</f>
        <v>NT</v>
      </c>
      <c r="R13" s="89" t="str">
        <f>BaseDeCalcul!O19</f>
        <v>NT</v>
      </c>
      <c r="S13" s="89" t="str">
        <f>BaseDeCalcul!P19</f>
        <v>NT</v>
      </c>
      <c r="T13" s="89" t="str">
        <f>BaseDeCalcul!Q19</f>
        <v>NT</v>
      </c>
      <c r="U13" s="89" t="str">
        <f>BaseDeCalcul!R19</f>
        <v>NT</v>
      </c>
      <c r="V13" s="89" t="str">
        <f>BaseDeCalcul!S19</f>
        <v>NT</v>
      </c>
      <c r="W13" s="89" t="str">
        <f>BaseDeCalcul!T19</f>
        <v>NT</v>
      </c>
      <c r="X13" s="89" t="str">
        <f>BaseDeCalcul!U19</f>
        <v>NT</v>
      </c>
      <c r="Y13" s="89" t="str">
        <f>BaseDeCalcul!V19</f>
        <v>NT</v>
      </c>
      <c r="Z13" s="89" t="str">
        <f>BaseDeCalcul!W19</f>
        <v>NT</v>
      </c>
      <c r="AA13" s="90" t="str">
        <f>BaseDeCalcul!AE19</f>
        <v>NA</v>
      </c>
    </row>
    <row r="14" spans="1:27" ht="45" customHeight="1">
      <c r="A14">
        <v>1</v>
      </c>
      <c r="B14" s="86" t="str">
        <f>Criteres!B14</f>
        <v>Cadres</v>
      </c>
      <c r="C14" s="84">
        <f>BaseDeCalcul!AA20</f>
        <v>11</v>
      </c>
      <c r="D14" s="84" t="str">
        <f>BaseDeCalcul!B20</f>
        <v>2.1</v>
      </c>
      <c r="E14" s="87" t="str">
        <f>Criteres!E14</f>
        <v>Chaque cadre a-t-il un titre de cadre ?</v>
      </c>
      <c r="F14" s="84" t="str">
        <f>Criteres!D14</f>
        <v>A</v>
      </c>
      <c r="G14" s="89" t="str">
        <f>BaseDeCalcul!D20</f>
        <v>NA</v>
      </c>
      <c r="H14" s="89" t="str">
        <f>BaseDeCalcul!E20</f>
        <v>NA</v>
      </c>
      <c r="I14" s="89" t="str">
        <f>BaseDeCalcul!F20</f>
        <v>NA</v>
      </c>
      <c r="J14" s="89" t="str">
        <f>BaseDeCalcul!G20</f>
        <v>NA</v>
      </c>
      <c r="K14" s="89" t="str">
        <f>BaseDeCalcul!H20</f>
        <v>NA</v>
      </c>
      <c r="L14" s="89" t="str">
        <f>BaseDeCalcul!I20</f>
        <v>NA</v>
      </c>
      <c r="M14" s="89" t="str">
        <f>BaseDeCalcul!J20</f>
        <v>NA</v>
      </c>
      <c r="N14" s="89" t="str">
        <f>BaseDeCalcul!K20</f>
        <v>NA</v>
      </c>
      <c r="O14" s="89" t="str">
        <f>BaseDeCalcul!L20</f>
        <v>NA</v>
      </c>
      <c r="P14" s="89" t="str">
        <f>BaseDeCalcul!M20</f>
        <v>NA</v>
      </c>
      <c r="Q14" s="89" t="str">
        <f>BaseDeCalcul!N20</f>
        <v>NA</v>
      </c>
      <c r="R14" s="89" t="str">
        <f>BaseDeCalcul!O20</f>
        <v>NT</v>
      </c>
      <c r="S14" s="89" t="str">
        <f>BaseDeCalcul!P20</f>
        <v>NT</v>
      </c>
      <c r="T14" s="89" t="str">
        <f>BaseDeCalcul!Q20</f>
        <v>NT</v>
      </c>
      <c r="U14" s="89" t="str">
        <f>BaseDeCalcul!R20</f>
        <v>NT</v>
      </c>
      <c r="V14" s="89" t="str">
        <f>BaseDeCalcul!S20</f>
        <v>NT</v>
      </c>
      <c r="W14" s="89" t="str">
        <f>BaseDeCalcul!T20</f>
        <v>NT</v>
      </c>
      <c r="X14" s="89" t="str">
        <f>BaseDeCalcul!U20</f>
        <v>NT</v>
      </c>
      <c r="Y14" s="89" t="str">
        <f>BaseDeCalcul!V20</f>
        <v>NT</v>
      </c>
      <c r="Z14" s="89" t="str">
        <f>BaseDeCalcul!W20</f>
        <v>NT</v>
      </c>
      <c r="AA14" s="90" t="str">
        <f>BaseDeCalcul!AE20</f>
        <v>NA</v>
      </c>
    </row>
    <row r="15" spans="1:27" ht="45" customHeight="1">
      <c r="A15">
        <v>2</v>
      </c>
      <c r="B15" s="86" t="str">
        <f>Criteres!B15</f>
        <v>Cadres</v>
      </c>
      <c r="C15" s="84">
        <f>BaseDeCalcul!AA21</f>
        <v>12</v>
      </c>
      <c r="D15" s="84" t="str">
        <f>BaseDeCalcul!B21</f>
        <v>2.2</v>
      </c>
      <c r="E15" s="87" t="str">
        <f>Criteres!E15</f>
        <v>Pour chaque cadre ayant un titre de cadre, ce titre de cadre est-il pertinent ?</v>
      </c>
      <c r="F15" s="84" t="str">
        <f>Criteres!D15</f>
        <v>A</v>
      </c>
      <c r="G15" s="89" t="str">
        <f>BaseDeCalcul!D21</f>
        <v>NA</v>
      </c>
      <c r="H15" s="89" t="str">
        <f>BaseDeCalcul!E21</f>
        <v>NA</v>
      </c>
      <c r="I15" s="89" t="str">
        <f>BaseDeCalcul!F21</f>
        <v>NA</v>
      </c>
      <c r="J15" s="89" t="str">
        <f>BaseDeCalcul!G21</f>
        <v>NA</v>
      </c>
      <c r="K15" s="89" t="str">
        <f>BaseDeCalcul!H21</f>
        <v>NA</v>
      </c>
      <c r="L15" s="89" t="str">
        <f>BaseDeCalcul!I21</f>
        <v>NA</v>
      </c>
      <c r="M15" s="89" t="str">
        <f>BaseDeCalcul!J21</f>
        <v>NA</v>
      </c>
      <c r="N15" s="89" t="str">
        <f>BaseDeCalcul!K21</f>
        <v>NA</v>
      </c>
      <c r="O15" s="89" t="str">
        <f>BaseDeCalcul!L21</f>
        <v>NA</v>
      </c>
      <c r="P15" s="89" t="str">
        <f>BaseDeCalcul!M21</f>
        <v>NA</v>
      </c>
      <c r="Q15" s="89" t="str">
        <f>BaseDeCalcul!N21</f>
        <v>NA</v>
      </c>
      <c r="R15" s="89" t="str">
        <f>BaseDeCalcul!O21</f>
        <v>NT</v>
      </c>
      <c r="S15" s="89" t="str">
        <f>BaseDeCalcul!P21</f>
        <v>NT</v>
      </c>
      <c r="T15" s="89" t="str">
        <f>BaseDeCalcul!Q21</f>
        <v>NT</v>
      </c>
      <c r="U15" s="89" t="str">
        <f>BaseDeCalcul!R21</f>
        <v>NT</v>
      </c>
      <c r="V15" s="89" t="str">
        <f>BaseDeCalcul!S21</f>
        <v>NT</v>
      </c>
      <c r="W15" s="89" t="str">
        <f>BaseDeCalcul!T21</f>
        <v>NT</v>
      </c>
      <c r="X15" s="89" t="str">
        <f>BaseDeCalcul!U21</f>
        <v>NT</v>
      </c>
      <c r="Y15" s="89" t="str">
        <f>BaseDeCalcul!V21</f>
        <v>NT</v>
      </c>
      <c r="Z15" s="89" t="str">
        <f>BaseDeCalcul!W21</f>
        <v>NT</v>
      </c>
      <c r="AA15" s="90" t="str">
        <f>BaseDeCalcul!AE21</f>
        <v>NA</v>
      </c>
    </row>
    <row r="16" spans="1:27" ht="45" customHeight="1">
      <c r="A16">
        <v>2</v>
      </c>
      <c r="B16" s="86" t="str">
        <f>Criteres!B16</f>
        <v>Couleurs</v>
      </c>
      <c r="C16" s="84">
        <f>BaseDeCalcul!AA22</f>
        <v>13</v>
      </c>
      <c r="D16" s="84" t="str">
        <f>BaseDeCalcul!B22</f>
        <v>3.1</v>
      </c>
      <c r="E16" s="87" t="str">
        <f>Criteres!E16</f>
        <v>Dans chaque page web, l'information ne doit pas être donnée uniquement par la couleur. Cette règle est-elle respectée ?</v>
      </c>
      <c r="F16" s="84" t="str">
        <f>Criteres!D16</f>
        <v>A</v>
      </c>
      <c r="G16" s="89" t="str">
        <f>BaseDeCalcul!D22</f>
        <v>NA</v>
      </c>
      <c r="H16" s="89" t="str">
        <f>BaseDeCalcul!E22</f>
        <v>NA</v>
      </c>
      <c r="I16" s="89" t="str">
        <f>BaseDeCalcul!F22</f>
        <v>NA</v>
      </c>
      <c r="J16" s="89" t="str">
        <f>BaseDeCalcul!G22</f>
        <v>C</v>
      </c>
      <c r="K16" s="89" t="str">
        <f>BaseDeCalcul!H22</f>
        <v>NA</v>
      </c>
      <c r="L16" s="89" t="str">
        <f>BaseDeCalcul!I22</f>
        <v>NA</v>
      </c>
      <c r="M16" s="89" t="str">
        <f>BaseDeCalcul!J22</f>
        <v>NA</v>
      </c>
      <c r="N16" s="89" t="str">
        <f>BaseDeCalcul!K22</f>
        <v>NA</v>
      </c>
      <c r="O16" s="89" t="str">
        <f>BaseDeCalcul!L22</f>
        <v>NA</v>
      </c>
      <c r="P16" s="89" t="str">
        <f>BaseDeCalcul!M22</f>
        <v>NA</v>
      </c>
      <c r="Q16" s="89" t="str">
        <f>BaseDeCalcul!N22</f>
        <v>NA</v>
      </c>
      <c r="R16" s="89" t="str">
        <f>BaseDeCalcul!O22</f>
        <v>NT</v>
      </c>
      <c r="S16" s="89" t="str">
        <f>BaseDeCalcul!P22</f>
        <v>NT</v>
      </c>
      <c r="T16" s="89" t="str">
        <f>BaseDeCalcul!Q22</f>
        <v>NT</v>
      </c>
      <c r="U16" s="89" t="str">
        <f>BaseDeCalcul!R22</f>
        <v>NT</v>
      </c>
      <c r="V16" s="89" t="str">
        <f>BaseDeCalcul!S22</f>
        <v>NT</v>
      </c>
      <c r="W16" s="89" t="str">
        <f>BaseDeCalcul!T22</f>
        <v>NT</v>
      </c>
      <c r="X16" s="89" t="str">
        <f>BaseDeCalcul!U22</f>
        <v>NT</v>
      </c>
      <c r="Y16" s="89" t="str">
        <f>BaseDeCalcul!V22</f>
        <v>NT</v>
      </c>
      <c r="Z16" s="89" t="str">
        <f>BaseDeCalcul!W22</f>
        <v>NT</v>
      </c>
      <c r="AA16" s="90" t="str">
        <f>BaseDeCalcul!AE22</f>
        <v>C</v>
      </c>
    </row>
    <row r="17" spans="1:27" ht="45" customHeight="1">
      <c r="A17">
        <v>3</v>
      </c>
      <c r="B17" s="86" t="str">
        <f>Criteres!B17</f>
        <v>Couleurs</v>
      </c>
      <c r="C17" s="84">
        <f>BaseDeCalcul!AA23</f>
        <v>14</v>
      </c>
      <c r="D17" s="84" t="str">
        <f>BaseDeCalcul!B23</f>
        <v>3.2</v>
      </c>
      <c r="E17" s="87" t="str">
        <f>Criteres!E17</f>
        <v>Dans chaque page web, le contraste entre la couleur du texte et la couleur de son arrière-plan est-il suffisamment élevé (hors cas particuliers) ?</v>
      </c>
      <c r="F17" s="84" t="str">
        <f>Criteres!D17</f>
        <v>AA</v>
      </c>
      <c r="G17" s="89" t="str">
        <f>BaseDeCalcul!D23</f>
        <v>C</v>
      </c>
      <c r="H17" s="89" t="str">
        <f>BaseDeCalcul!E23</f>
        <v>C</v>
      </c>
      <c r="I17" s="89" t="str">
        <f>BaseDeCalcul!F23</f>
        <v>C</v>
      </c>
      <c r="J17" s="89" t="str">
        <f>BaseDeCalcul!G23</f>
        <v>C</v>
      </c>
      <c r="K17" s="89" t="str">
        <f>BaseDeCalcul!H23</f>
        <v>C</v>
      </c>
      <c r="L17" s="89" t="str">
        <f>BaseDeCalcul!I23</f>
        <v>C</v>
      </c>
      <c r="M17" s="89" t="str">
        <f>BaseDeCalcul!J23</f>
        <v>C</v>
      </c>
      <c r="N17" s="89" t="str">
        <f>BaseDeCalcul!K23</f>
        <v>C</v>
      </c>
      <c r="O17" s="89" t="str">
        <f>BaseDeCalcul!L23</f>
        <v>C</v>
      </c>
      <c r="P17" s="89" t="str">
        <f>BaseDeCalcul!M23</f>
        <v>C</v>
      </c>
      <c r="Q17" s="89" t="str">
        <f>BaseDeCalcul!N23</f>
        <v>C</v>
      </c>
      <c r="R17" s="89" t="str">
        <f>BaseDeCalcul!O23</f>
        <v>NT</v>
      </c>
      <c r="S17" s="89" t="str">
        <f>BaseDeCalcul!P23</f>
        <v>NT</v>
      </c>
      <c r="T17" s="89" t="str">
        <f>BaseDeCalcul!Q23</f>
        <v>NT</v>
      </c>
      <c r="U17" s="89" t="str">
        <f>BaseDeCalcul!R23</f>
        <v>NT</v>
      </c>
      <c r="V17" s="89" t="str">
        <f>BaseDeCalcul!S23</f>
        <v>NT</v>
      </c>
      <c r="W17" s="89" t="str">
        <f>BaseDeCalcul!T23</f>
        <v>NT</v>
      </c>
      <c r="X17" s="89" t="str">
        <f>BaseDeCalcul!U23</f>
        <v>NT</v>
      </c>
      <c r="Y17" s="89" t="str">
        <f>BaseDeCalcul!V23</f>
        <v>NT</v>
      </c>
      <c r="Z17" s="89" t="str">
        <f>BaseDeCalcul!W23</f>
        <v>NT</v>
      </c>
      <c r="AA17" s="90" t="str">
        <f>BaseDeCalcul!AE23</f>
        <v>C</v>
      </c>
    </row>
    <row r="18" spans="1:27" ht="45" customHeight="1">
      <c r="A18">
        <v>3</v>
      </c>
      <c r="B18" s="86" t="str">
        <f>Criteres!B18</f>
        <v>Couleurs</v>
      </c>
      <c r="C18" s="84">
        <f>BaseDeCalcul!AA24</f>
        <v>15</v>
      </c>
      <c r="D18" s="84" t="str">
        <f>BaseDeCalcul!B24</f>
        <v>3.3</v>
      </c>
      <c r="E18" s="87" t="str">
        <f>Criteres!E18</f>
        <v>Dans chaque page web, les couleurs utilisées dans les composants d'interface ou les éléments graphiques porteurs d'informations sont-elles suffisamment contrastées (hors cas particuliers ) ?</v>
      </c>
      <c r="F18" s="84" t="str">
        <f>Criteres!D18</f>
        <v>AA</v>
      </c>
      <c r="G18" s="89" t="str">
        <f>BaseDeCalcul!D24</f>
        <v>NC</v>
      </c>
      <c r="H18" s="89" t="str">
        <f>BaseDeCalcul!E24</f>
        <v>C</v>
      </c>
      <c r="I18" s="89" t="str">
        <f>BaseDeCalcul!F24</f>
        <v>C</v>
      </c>
      <c r="J18" s="89" t="str">
        <f>BaseDeCalcul!G24</f>
        <v>NC</v>
      </c>
      <c r="K18" s="89" t="str">
        <f>BaseDeCalcul!H24</f>
        <v>C</v>
      </c>
      <c r="L18" s="89" t="str">
        <f>BaseDeCalcul!I24</f>
        <v>C</v>
      </c>
      <c r="M18" s="89" t="str">
        <f>BaseDeCalcul!J24</f>
        <v>C</v>
      </c>
      <c r="N18" s="89" t="str">
        <f>BaseDeCalcul!K24</f>
        <v>C</v>
      </c>
      <c r="O18" s="89" t="str">
        <f>BaseDeCalcul!L24</f>
        <v>NA</v>
      </c>
      <c r="P18" s="89" t="str">
        <f>BaseDeCalcul!M24</f>
        <v>C</v>
      </c>
      <c r="Q18" s="89" t="str">
        <f>BaseDeCalcul!N24</f>
        <v>NA</v>
      </c>
      <c r="R18" s="89" t="str">
        <f>BaseDeCalcul!O24</f>
        <v>NT</v>
      </c>
      <c r="S18" s="89" t="str">
        <f>BaseDeCalcul!P24</f>
        <v>NT</v>
      </c>
      <c r="T18" s="89" t="str">
        <f>BaseDeCalcul!Q24</f>
        <v>NT</v>
      </c>
      <c r="U18" s="89" t="str">
        <f>BaseDeCalcul!R24</f>
        <v>NT</v>
      </c>
      <c r="V18" s="89" t="str">
        <f>BaseDeCalcul!S24</f>
        <v>NT</v>
      </c>
      <c r="W18" s="89" t="str">
        <f>BaseDeCalcul!T24</f>
        <v>NT</v>
      </c>
      <c r="X18" s="89" t="str">
        <f>BaseDeCalcul!U24</f>
        <v>NT</v>
      </c>
      <c r="Y18" s="89" t="str">
        <f>BaseDeCalcul!V24</f>
        <v>NT</v>
      </c>
      <c r="Z18" s="89" t="str">
        <f>BaseDeCalcul!W24</f>
        <v>NT</v>
      </c>
      <c r="AA18" s="90" t="str">
        <f>BaseDeCalcul!AE24</f>
        <v>NC</v>
      </c>
    </row>
    <row r="19" spans="1:27" ht="45" customHeight="1">
      <c r="A19">
        <v>3</v>
      </c>
      <c r="B19" s="86" t="str">
        <f>Criteres!B19</f>
        <v>Couleurs</v>
      </c>
      <c r="C19" s="84">
        <f>BaseDeCalcul!AA25</f>
        <v>16</v>
      </c>
      <c r="D19" s="84" t="str">
        <f>BaseDeCalcul!B25</f>
        <v>3.4</v>
      </c>
      <c r="E19" s="87" t="str">
        <f>Criteres!E19</f>
        <v>Dans chaque page Web, le contraste entre la couleur du texte et la couleur de son arrière-plan est-il amélioré (hors cas particuliers) ?</v>
      </c>
      <c r="F19" s="84" t="str">
        <f>Criteres!D19</f>
        <v>AAA</v>
      </c>
      <c r="G19" s="89" t="str">
        <f>BaseDeCalcul!D25</f>
        <v>NT</v>
      </c>
      <c r="H19" s="89" t="str">
        <f>BaseDeCalcul!E25</f>
        <v>NT</v>
      </c>
      <c r="I19" s="89" t="str">
        <f>BaseDeCalcul!F25</f>
        <v>NT</v>
      </c>
      <c r="J19" s="89" t="str">
        <f>BaseDeCalcul!G25</f>
        <v>NT</v>
      </c>
      <c r="K19" s="89" t="str">
        <f>BaseDeCalcul!H25</f>
        <v>NT</v>
      </c>
      <c r="L19" s="89" t="str">
        <f>BaseDeCalcul!I25</f>
        <v>NT</v>
      </c>
      <c r="M19" s="89" t="str">
        <f>BaseDeCalcul!J25</f>
        <v>NT</v>
      </c>
      <c r="N19" s="89" t="str">
        <f>BaseDeCalcul!K25</f>
        <v>NT</v>
      </c>
      <c r="O19" s="89" t="str">
        <f>BaseDeCalcul!L25</f>
        <v>NT</v>
      </c>
      <c r="P19" s="89" t="str">
        <f>BaseDeCalcul!M25</f>
        <v>NT</v>
      </c>
      <c r="Q19" s="89" t="str">
        <f>BaseDeCalcul!N25</f>
        <v>NT</v>
      </c>
      <c r="R19" s="89" t="str">
        <f>BaseDeCalcul!O25</f>
        <v>NT</v>
      </c>
      <c r="S19" s="89" t="str">
        <f>BaseDeCalcul!P25</f>
        <v>NT</v>
      </c>
      <c r="T19" s="89" t="str">
        <f>BaseDeCalcul!Q25</f>
        <v>NT</v>
      </c>
      <c r="U19" s="89" t="str">
        <f>BaseDeCalcul!R25</f>
        <v>NT</v>
      </c>
      <c r="V19" s="89" t="str">
        <f>BaseDeCalcul!S25</f>
        <v>NT</v>
      </c>
      <c r="W19" s="89" t="str">
        <f>BaseDeCalcul!T25</f>
        <v>NT</v>
      </c>
      <c r="X19" s="89" t="str">
        <f>BaseDeCalcul!U25</f>
        <v>NT</v>
      </c>
      <c r="Y19" s="89" t="str">
        <f>BaseDeCalcul!V25</f>
        <v>NT</v>
      </c>
      <c r="Z19" s="89" t="str">
        <f>BaseDeCalcul!W25</f>
        <v>NT</v>
      </c>
      <c r="AA19" s="90" t="str">
        <f>BaseDeCalcul!AE25</f>
        <v>NT</v>
      </c>
    </row>
    <row r="20" spans="1:27" ht="45" customHeight="1">
      <c r="A20">
        <v>3</v>
      </c>
      <c r="B20" s="86" t="str">
        <f>Criteres!B20</f>
        <v>Multimédia</v>
      </c>
      <c r="C20" s="84">
        <f>BaseDeCalcul!AA26</f>
        <v>17</v>
      </c>
      <c r="D20" s="84" t="str">
        <f>BaseDeCalcul!B26</f>
        <v>4.1</v>
      </c>
      <c r="E20" s="87" t="str">
        <f>Criteres!E20</f>
        <v>Chaque média temporel pré-enregistré a-t-il, si nécessaire, une transcription textuelle ou une audiodescription (hors cas particuliers) ?</v>
      </c>
      <c r="F20" s="84" t="str">
        <f>Criteres!D20</f>
        <v>A</v>
      </c>
      <c r="G20" s="89" t="str">
        <f>BaseDeCalcul!D26</f>
        <v>NA</v>
      </c>
      <c r="H20" s="89" t="str">
        <f>BaseDeCalcul!E26</f>
        <v>NA</v>
      </c>
      <c r="I20" s="89" t="str">
        <f>BaseDeCalcul!F26</f>
        <v>NA</v>
      </c>
      <c r="J20" s="89" t="str">
        <f>BaseDeCalcul!G26</f>
        <v>NA</v>
      </c>
      <c r="K20" s="89" t="str">
        <f>BaseDeCalcul!H26</f>
        <v>NA</v>
      </c>
      <c r="L20" s="89" t="str">
        <f>BaseDeCalcul!I26</f>
        <v>NA</v>
      </c>
      <c r="M20" s="89" t="str">
        <f>BaseDeCalcul!J26</f>
        <v>NA</v>
      </c>
      <c r="N20" s="89" t="str">
        <f>BaseDeCalcul!K26</f>
        <v>NA</v>
      </c>
      <c r="O20" s="89" t="str">
        <f>BaseDeCalcul!L26</f>
        <v>NA</v>
      </c>
      <c r="P20" s="89" t="str">
        <f>BaseDeCalcul!M26</f>
        <v>NA</v>
      </c>
      <c r="Q20" s="89" t="str">
        <f>BaseDeCalcul!N26</f>
        <v>NA</v>
      </c>
      <c r="R20" s="89" t="str">
        <f>BaseDeCalcul!O26</f>
        <v>NT</v>
      </c>
      <c r="S20" s="89" t="str">
        <f>BaseDeCalcul!P26</f>
        <v>NT</v>
      </c>
      <c r="T20" s="89" t="str">
        <f>BaseDeCalcul!Q26</f>
        <v>NT</v>
      </c>
      <c r="U20" s="89" t="str">
        <f>BaseDeCalcul!R26</f>
        <v>NT</v>
      </c>
      <c r="V20" s="89" t="str">
        <f>BaseDeCalcul!S26</f>
        <v>NT</v>
      </c>
      <c r="W20" s="89" t="str">
        <f>BaseDeCalcul!T26</f>
        <v>NT</v>
      </c>
      <c r="X20" s="89" t="str">
        <f>BaseDeCalcul!U26</f>
        <v>NT</v>
      </c>
      <c r="Y20" s="89" t="str">
        <f>BaseDeCalcul!V26</f>
        <v>NT</v>
      </c>
      <c r="Z20" s="89" t="str">
        <f>BaseDeCalcul!W26</f>
        <v>NT</v>
      </c>
      <c r="AA20" s="90" t="str">
        <f>BaseDeCalcul!AE26</f>
        <v>NA</v>
      </c>
    </row>
    <row r="21" spans="1:27" ht="45" customHeight="1">
      <c r="A21">
        <v>4</v>
      </c>
      <c r="B21" s="86" t="str">
        <f>Criteres!B21</f>
        <v>Multimédia</v>
      </c>
      <c r="C21" s="84">
        <f>BaseDeCalcul!AA27</f>
        <v>18</v>
      </c>
      <c r="D21" s="84" t="str">
        <f>BaseDeCalcul!B27</f>
        <v>4.2</v>
      </c>
      <c r="E21" s="87" t="str">
        <f>Criteres!E21</f>
        <v>Pour chaque média temporel pré-enregistré ayant une transcription textuelle ou une audiodescription synchronisée, celles-ci sont-elles pertinentes (hors cas particuliers) ?</v>
      </c>
      <c r="F21" s="84" t="str">
        <f>Criteres!D21</f>
        <v>A</v>
      </c>
      <c r="G21" s="89" t="str">
        <f>BaseDeCalcul!D27</f>
        <v>NA</v>
      </c>
      <c r="H21" s="89" t="str">
        <f>BaseDeCalcul!E27</f>
        <v>NA</v>
      </c>
      <c r="I21" s="89" t="str">
        <f>BaseDeCalcul!F27</f>
        <v>NA</v>
      </c>
      <c r="J21" s="89" t="str">
        <f>BaseDeCalcul!G27</f>
        <v>NA</v>
      </c>
      <c r="K21" s="89" t="str">
        <f>BaseDeCalcul!H27</f>
        <v>NA</v>
      </c>
      <c r="L21" s="89" t="str">
        <f>BaseDeCalcul!I27</f>
        <v>NA</v>
      </c>
      <c r="M21" s="89" t="str">
        <f>BaseDeCalcul!J27</f>
        <v>NA</v>
      </c>
      <c r="N21" s="89" t="str">
        <f>BaseDeCalcul!K27</f>
        <v>NA</v>
      </c>
      <c r="O21" s="89" t="str">
        <f>BaseDeCalcul!L27</f>
        <v>NA</v>
      </c>
      <c r="P21" s="89" t="str">
        <f>BaseDeCalcul!M27</f>
        <v>NA</v>
      </c>
      <c r="Q21" s="89" t="str">
        <f>BaseDeCalcul!N27</f>
        <v>NA</v>
      </c>
      <c r="R21" s="89" t="str">
        <f>BaseDeCalcul!O27</f>
        <v>NT</v>
      </c>
      <c r="S21" s="89" t="str">
        <f>BaseDeCalcul!P27</f>
        <v>NT</v>
      </c>
      <c r="T21" s="89" t="str">
        <f>BaseDeCalcul!Q27</f>
        <v>NT</v>
      </c>
      <c r="U21" s="89" t="str">
        <f>BaseDeCalcul!R27</f>
        <v>NT</v>
      </c>
      <c r="V21" s="89" t="str">
        <f>BaseDeCalcul!S27</f>
        <v>NT</v>
      </c>
      <c r="W21" s="89" t="str">
        <f>BaseDeCalcul!T27</f>
        <v>NT</v>
      </c>
      <c r="X21" s="89" t="str">
        <f>BaseDeCalcul!U27</f>
        <v>NT</v>
      </c>
      <c r="Y21" s="89" t="str">
        <f>BaseDeCalcul!V27</f>
        <v>NT</v>
      </c>
      <c r="Z21" s="89" t="str">
        <f>BaseDeCalcul!W27</f>
        <v>NT</v>
      </c>
      <c r="AA21" s="90" t="str">
        <f>BaseDeCalcul!AE27</f>
        <v>NA</v>
      </c>
    </row>
    <row r="22" spans="1:27" ht="45" customHeight="1">
      <c r="A22">
        <v>4</v>
      </c>
      <c r="B22" s="86" t="str">
        <f>Criteres!B22</f>
        <v>Multimédia</v>
      </c>
      <c r="C22" s="84">
        <f>BaseDeCalcul!AA28</f>
        <v>19</v>
      </c>
      <c r="D22" s="84" t="str">
        <f>BaseDeCalcul!B28</f>
        <v>4.3</v>
      </c>
      <c r="E22" s="87" t="str">
        <f>Criteres!E22</f>
        <v>Chaque média temporel synchronisé pré-enregistré a-t-il, si nécessaire, des sous-titres synchronisés (hors cas particuliers) ?</v>
      </c>
      <c r="F22" s="84" t="str">
        <f>Criteres!D22</f>
        <v>A</v>
      </c>
      <c r="G22" s="89" t="str">
        <f>BaseDeCalcul!D28</f>
        <v>NA</v>
      </c>
      <c r="H22" s="89" t="str">
        <f>BaseDeCalcul!E28</f>
        <v>NA</v>
      </c>
      <c r="I22" s="89" t="str">
        <f>BaseDeCalcul!F28</f>
        <v>NA</v>
      </c>
      <c r="J22" s="89" t="str">
        <f>BaseDeCalcul!G28</f>
        <v>NA</v>
      </c>
      <c r="K22" s="89" t="str">
        <f>BaseDeCalcul!H28</f>
        <v>NA</v>
      </c>
      <c r="L22" s="89" t="str">
        <f>BaseDeCalcul!I28</f>
        <v>NA</v>
      </c>
      <c r="M22" s="89" t="str">
        <f>BaseDeCalcul!J28</f>
        <v>NA</v>
      </c>
      <c r="N22" s="89" t="str">
        <f>BaseDeCalcul!K28</f>
        <v>NA</v>
      </c>
      <c r="O22" s="89" t="str">
        <f>BaseDeCalcul!L28</f>
        <v>NA</v>
      </c>
      <c r="P22" s="89" t="str">
        <f>BaseDeCalcul!M28</f>
        <v>NA</v>
      </c>
      <c r="Q22" s="89" t="str">
        <f>BaseDeCalcul!N28</f>
        <v>NA</v>
      </c>
      <c r="R22" s="89" t="str">
        <f>BaseDeCalcul!O28</f>
        <v>NT</v>
      </c>
      <c r="S22" s="89" t="str">
        <f>BaseDeCalcul!P28</f>
        <v>NT</v>
      </c>
      <c r="T22" s="89" t="str">
        <f>BaseDeCalcul!Q28</f>
        <v>NT</v>
      </c>
      <c r="U22" s="89" t="str">
        <f>BaseDeCalcul!R28</f>
        <v>NT</v>
      </c>
      <c r="V22" s="89" t="str">
        <f>BaseDeCalcul!S28</f>
        <v>NT</v>
      </c>
      <c r="W22" s="89" t="str">
        <f>BaseDeCalcul!T28</f>
        <v>NT</v>
      </c>
      <c r="X22" s="89" t="str">
        <f>BaseDeCalcul!U28</f>
        <v>NT</v>
      </c>
      <c r="Y22" s="89" t="str">
        <f>BaseDeCalcul!V28</f>
        <v>NT</v>
      </c>
      <c r="Z22" s="89" t="str">
        <f>BaseDeCalcul!W28</f>
        <v>NT</v>
      </c>
      <c r="AA22" s="90" t="str">
        <f>BaseDeCalcul!AE28</f>
        <v>NA</v>
      </c>
    </row>
    <row r="23" spans="1:27" ht="45" customHeight="1">
      <c r="A23">
        <v>4</v>
      </c>
      <c r="B23" s="86" t="str">
        <f>Criteres!B23</f>
        <v>Multimédia</v>
      </c>
      <c r="C23" s="84">
        <f>BaseDeCalcul!AA29</f>
        <v>20</v>
      </c>
      <c r="D23" s="84" t="str">
        <f>BaseDeCalcul!B29</f>
        <v>4.4</v>
      </c>
      <c r="E23" s="87" t="str">
        <f>Criteres!E23</f>
        <v>Pour chaque média temporel synchronisé pré-enregistré ayant des sous-titres synchronisés, ces sous-titres sont-ils pertinents ?</v>
      </c>
      <c r="F23" s="84" t="str">
        <f>Criteres!D23</f>
        <v>A</v>
      </c>
      <c r="G23" s="89" t="str">
        <f>BaseDeCalcul!D29</f>
        <v>NA</v>
      </c>
      <c r="H23" s="89" t="str">
        <f>BaseDeCalcul!E29</f>
        <v>NA</v>
      </c>
      <c r="I23" s="89" t="str">
        <f>BaseDeCalcul!F29</f>
        <v>NA</v>
      </c>
      <c r="J23" s="89" t="str">
        <f>BaseDeCalcul!G29</f>
        <v>NA</v>
      </c>
      <c r="K23" s="89" t="str">
        <f>BaseDeCalcul!H29</f>
        <v>NA</v>
      </c>
      <c r="L23" s="89" t="str">
        <f>BaseDeCalcul!I29</f>
        <v>NA</v>
      </c>
      <c r="M23" s="89" t="str">
        <f>BaseDeCalcul!J29</f>
        <v>NA</v>
      </c>
      <c r="N23" s="89" t="str">
        <f>BaseDeCalcul!K29</f>
        <v>NA</v>
      </c>
      <c r="O23" s="89" t="str">
        <f>BaseDeCalcul!L29</f>
        <v>NA</v>
      </c>
      <c r="P23" s="89" t="str">
        <f>BaseDeCalcul!M29</f>
        <v>NA</v>
      </c>
      <c r="Q23" s="89" t="str">
        <f>BaseDeCalcul!N29</f>
        <v>NA</v>
      </c>
      <c r="R23" s="89" t="str">
        <f>BaseDeCalcul!O29</f>
        <v>NT</v>
      </c>
      <c r="S23" s="89" t="str">
        <f>BaseDeCalcul!P29</f>
        <v>NT</v>
      </c>
      <c r="T23" s="89" t="str">
        <f>BaseDeCalcul!Q29</f>
        <v>NT</v>
      </c>
      <c r="U23" s="89" t="str">
        <f>BaseDeCalcul!R29</f>
        <v>NT</v>
      </c>
      <c r="V23" s="89" t="str">
        <f>BaseDeCalcul!S29</f>
        <v>NT</v>
      </c>
      <c r="W23" s="89" t="str">
        <f>BaseDeCalcul!T29</f>
        <v>NT</v>
      </c>
      <c r="X23" s="89" t="str">
        <f>BaseDeCalcul!U29</f>
        <v>NT</v>
      </c>
      <c r="Y23" s="89" t="str">
        <f>BaseDeCalcul!V29</f>
        <v>NT</v>
      </c>
      <c r="Z23" s="89" t="str">
        <f>BaseDeCalcul!W29</f>
        <v>NT</v>
      </c>
      <c r="AA23" s="90" t="str">
        <f>BaseDeCalcul!AE29</f>
        <v>NA</v>
      </c>
    </row>
    <row r="24" spans="1:27" ht="45" customHeight="1">
      <c r="A24">
        <v>4</v>
      </c>
      <c r="B24" s="86" t="str">
        <f>Criteres!B24</f>
        <v>Multimédia</v>
      </c>
      <c r="C24" s="84">
        <f>BaseDeCalcul!AA30</f>
        <v>21</v>
      </c>
      <c r="D24" s="84" t="str">
        <f>BaseDeCalcul!B30</f>
        <v>4.5</v>
      </c>
      <c r="E24" s="87" t="str">
        <f>Criteres!E24</f>
        <v>Chaque média temporel pré-enregistré a-t-il, si nécessaire, une audiodescription synchronisée (hors cas particuliers) ?</v>
      </c>
      <c r="F24" s="84" t="str">
        <f>Criteres!D24</f>
        <v>AA</v>
      </c>
      <c r="G24" s="89" t="str">
        <f>BaseDeCalcul!D30</f>
        <v>NA</v>
      </c>
      <c r="H24" s="89" t="str">
        <f>BaseDeCalcul!E30</f>
        <v>NA</v>
      </c>
      <c r="I24" s="89" t="str">
        <f>BaseDeCalcul!F30</f>
        <v>NA</v>
      </c>
      <c r="J24" s="89" t="str">
        <f>BaseDeCalcul!G30</f>
        <v>NA</v>
      </c>
      <c r="K24" s="89" t="str">
        <f>BaseDeCalcul!H30</f>
        <v>NA</v>
      </c>
      <c r="L24" s="89" t="str">
        <f>BaseDeCalcul!I30</f>
        <v>NA</v>
      </c>
      <c r="M24" s="89" t="str">
        <f>BaseDeCalcul!J30</f>
        <v>NA</v>
      </c>
      <c r="N24" s="89" t="str">
        <f>BaseDeCalcul!K30</f>
        <v>NA</v>
      </c>
      <c r="O24" s="89" t="str">
        <f>BaseDeCalcul!L30</f>
        <v>NA</v>
      </c>
      <c r="P24" s="89" t="str">
        <f>BaseDeCalcul!M30</f>
        <v>NA</v>
      </c>
      <c r="Q24" s="89" t="str">
        <f>BaseDeCalcul!N30</f>
        <v>NA</v>
      </c>
      <c r="R24" s="89" t="str">
        <f>BaseDeCalcul!O30</f>
        <v>NT</v>
      </c>
      <c r="S24" s="89" t="str">
        <f>BaseDeCalcul!P30</f>
        <v>NT</v>
      </c>
      <c r="T24" s="89" t="str">
        <f>BaseDeCalcul!Q30</f>
        <v>NT</v>
      </c>
      <c r="U24" s="89" t="str">
        <f>BaseDeCalcul!R30</f>
        <v>NT</v>
      </c>
      <c r="V24" s="89" t="str">
        <f>BaseDeCalcul!S30</f>
        <v>NT</v>
      </c>
      <c r="W24" s="89" t="str">
        <f>BaseDeCalcul!T30</f>
        <v>NT</v>
      </c>
      <c r="X24" s="89" t="str">
        <f>BaseDeCalcul!U30</f>
        <v>NT</v>
      </c>
      <c r="Y24" s="89" t="str">
        <f>BaseDeCalcul!V30</f>
        <v>NT</v>
      </c>
      <c r="Z24" s="89" t="str">
        <f>BaseDeCalcul!W30</f>
        <v>NT</v>
      </c>
      <c r="AA24" s="90" t="str">
        <f>BaseDeCalcul!AE30</f>
        <v>NA</v>
      </c>
    </row>
    <row r="25" spans="1:27" ht="45" customHeight="1">
      <c r="A25">
        <v>4</v>
      </c>
      <c r="B25" s="86" t="str">
        <f>Criteres!B25</f>
        <v>Multimédia</v>
      </c>
      <c r="C25" s="84">
        <f>BaseDeCalcul!AA31</f>
        <v>22</v>
      </c>
      <c r="D25" s="84" t="str">
        <f>BaseDeCalcul!B31</f>
        <v>4.6</v>
      </c>
      <c r="E25" s="87" t="str">
        <f>Criteres!E25</f>
        <v>Pour chaque média temporel pré-enregistré ayant une audiodescription synchronisée, celle-ci est-elle pertinente ?</v>
      </c>
      <c r="F25" s="84" t="str">
        <f>Criteres!D25</f>
        <v>AA</v>
      </c>
      <c r="G25" s="89" t="str">
        <f>BaseDeCalcul!D31</f>
        <v>NA</v>
      </c>
      <c r="H25" s="89" t="str">
        <f>BaseDeCalcul!E31</f>
        <v>NA</v>
      </c>
      <c r="I25" s="89" t="str">
        <f>BaseDeCalcul!F31</f>
        <v>NA</v>
      </c>
      <c r="J25" s="89" t="str">
        <f>BaseDeCalcul!G31</f>
        <v>NA</v>
      </c>
      <c r="K25" s="89" t="str">
        <f>BaseDeCalcul!H31</f>
        <v>NA</v>
      </c>
      <c r="L25" s="89" t="str">
        <f>BaseDeCalcul!I31</f>
        <v>NA</v>
      </c>
      <c r="M25" s="89" t="str">
        <f>BaseDeCalcul!J31</f>
        <v>NA</v>
      </c>
      <c r="N25" s="89" t="str">
        <f>BaseDeCalcul!K31</f>
        <v>NA</v>
      </c>
      <c r="O25" s="89" t="str">
        <f>BaseDeCalcul!L31</f>
        <v>NA</v>
      </c>
      <c r="P25" s="89" t="str">
        <f>BaseDeCalcul!M31</f>
        <v>NA</v>
      </c>
      <c r="Q25" s="89" t="str">
        <f>BaseDeCalcul!N31</f>
        <v>NA</v>
      </c>
      <c r="R25" s="89" t="str">
        <f>BaseDeCalcul!O31</f>
        <v>NT</v>
      </c>
      <c r="S25" s="89" t="str">
        <f>BaseDeCalcul!P31</f>
        <v>NT</v>
      </c>
      <c r="T25" s="89" t="str">
        <f>BaseDeCalcul!Q31</f>
        <v>NT</v>
      </c>
      <c r="U25" s="89" t="str">
        <f>BaseDeCalcul!R31</f>
        <v>NT</v>
      </c>
      <c r="V25" s="89" t="str">
        <f>BaseDeCalcul!S31</f>
        <v>NT</v>
      </c>
      <c r="W25" s="89" t="str">
        <f>BaseDeCalcul!T31</f>
        <v>NT</v>
      </c>
      <c r="X25" s="89" t="str">
        <f>BaseDeCalcul!U31</f>
        <v>NT</v>
      </c>
      <c r="Y25" s="89" t="str">
        <f>BaseDeCalcul!V31</f>
        <v>NT</v>
      </c>
      <c r="Z25" s="89" t="str">
        <f>BaseDeCalcul!W31</f>
        <v>NT</v>
      </c>
      <c r="AA25" s="90" t="str">
        <f>BaseDeCalcul!AE31</f>
        <v>NA</v>
      </c>
    </row>
    <row r="26" spans="1:27" ht="45" customHeight="1">
      <c r="A26">
        <v>4</v>
      </c>
      <c r="B26" s="86" t="str">
        <f>Criteres!B26</f>
        <v>Multimédia</v>
      </c>
      <c r="C26" s="84">
        <f>BaseDeCalcul!AA32</f>
        <v>23</v>
      </c>
      <c r="D26" s="84" t="str">
        <f>BaseDeCalcul!B32</f>
        <v>4.7</v>
      </c>
      <c r="E26" s="87" t="str">
        <f>Criteres!E26</f>
        <v>Chaque média temporel est-il clairement identifiable (hors cas particuliers) ?</v>
      </c>
      <c r="F26" s="84" t="str">
        <f>Criteres!D26</f>
        <v>A</v>
      </c>
      <c r="G26" s="89" t="str">
        <f>BaseDeCalcul!D32</f>
        <v>NA</v>
      </c>
      <c r="H26" s="89" t="str">
        <f>BaseDeCalcul!E32</f>
        <v>NA</v>
      </c>
      <c r="I26" s="89" t="str">
        <f>BaseDeCalcul!F32</f>
        <v>NA</v>
      </c>
      <c r="J26" s="89" t="str">
        <f>BaseDeCalcul!G32</f>
        <v>NA</v>
      </c>
      <c r="K26" s="89" t="str">
        <f>BaseDeCalcul!H32</f>
        <v>NA</v>
      </c>
      <c r="L26" s="89" t="str">
        <f>BaseDeCalcul!I32</f>
        <v>NA</v>
      </c>
      <c r="M26" s="89" t="str">
        <f>BaseDeCalcul!J32</f>
        <v>NA</v>
      </c>
      <c r="N26" s="89" t="str">
        <f>BaseDeCalcul!K32</f>
        <v>NA</v>
      </c>
      <c r="O26" s="89" t="str">
        <f>BaseDeCalcul!L32</f>
        <v>NA</v>
      </c>
      <c r="P26" s="89" t="str">
        <f>BaseDeCalcul!M32</f>
        <v>NA</v>
      </c>
      <c r="Q26" s="89" t="str">
        <f>BaseDeCalcul!N32</f>
        <v>NA</v>
      </c>
      <c r="R26" s="89" t="str">
        <f>BaseDeCalcul!O32</f>
        <v>NT</v>
      </c>
      <c r="S26" s="89" t="str">
        <f>BaseDeCalcul!P32</f>
        <v>NT</v>
      </c>
      <c r="T26" s="89" t="str">
        <f>BaseDeCalcul!Q32</f>
        <v>NT</v>
      </c>
      <c r="U26" s="89" t="str">
        <f>BaseDeCalcul!R32</f>
        <v>NT</v>
      </c>
      <c r="V26" s="89" t="str">
        <f>BaseDeCalcul!S32</f>
        <v>NT</v>
      </c>
      <c r="W26" s="89" t="str">
        <f>BaseDeCalcul!T32</f>
        <v>NT</v>
      </c>
      <c r="X26" s="89" t="str">
        <f>BaseDeCalcul!U32</f>
        <v>NT</v>
      </c>
      <c r="Y26" s="89" t="str">
        <f>BaseDeCalcul!V32</f>
        <v>NT</v>
      </c>
      <c r="Z26" s="89" t="str">
        <f>BaseDeCalcul!W32</f>
        <v>NT</v>
      </c>
      <c r="AA26" s="90" t="str">
        <f>BaseDeCalcul!AE32</f>
        <v>NA</v>
      </c>
    </row>
    <row r="27" spans="1:27" ht="45" customHeight="1">
      <c r="A27">
        <v>4</v>
      </c>
      <c r="B27" s="86" t="str">
        <f>Criteres!B27</f>
        <v>Multimédia</v>
      </c>
      <c r="C27" s="84">
        <f>BaseDeCalcul!AA33</f>
        <v>24</v>
      </c>
      <c r="D27" s="84" t="str">
        <f>BaseDeCalcul!B33</f>
        <v>4.8</v>
      </c>
      <c r="E27" s="87" t="str">
        <f>Criteres!E27</f>
        <v>Chaque média non temporel a-t-il, si nécessaire, une alternative (hors cas particuliers) ?</v>
      </c>
      <c r="F27" s="84" t="str">
        <f>Criteres!D27</f>
        <v>A</v>
      </c>
      <c r="G27" s="89" t="str">
        <f>BaseDeCalcul!D33</f>
        <v>NA</v>
      </c>
      <c r="H27" s="89" t="str">
        <f>BaseDeCalcul!E33</f>
        <v>NA</v>
      </c>
      <c r="I27" s="89" t="str">
        <f>BaseDeCalcul!F33</f>
        <v>NA</v>
      </c>
      <c r="J27" s="89" t="str">
        <f>BaseDeCalcul!G33</f>
        <v>NA</v>
      </c>
      <c r="K27" s="89" t="str">
        <f>BaseDeCalcul!H33</f>
        <v>NA</v>
      </c>
      <c r="L27" s="89" t="str">
        <f>BaseDeCalcul!I33</f>
        <v>NA</v>
      </c>
      <c r="M27" s="89" t="str">
        <f>BaseDeCalcul!J33</f>
        <v>NA</v>
      </c>
      <c r="N27" s="89" t="str">
        <f>BaseDeCalcul!K33</f>
        <v>NA</v>
      </c>
      <c r="O27" s="89" t="str">
        <f>BaseDeCalcul!L33</f>
        <v>NA</v>
      </c>
      <c r="P27" s="89" t="str">
        <f>BaseDeCalcul!M33</f>
        <v>NA</v>
      </c>
      <c r="Q27" s="89" t="str">
        <f>BaseDeCalcul!N33</f>
        <v>NA</v>
      </c>
      <c r="R27" s="89" t="str">
        <f>BaseDeCalcul!O33</f>
        <v>NT</v>
      </c>
      <c r="S27" s="89" t="str">
        <f>BaseDeCalcul!P33</f>
        <v>NT</v>
      </c>
      <c r="T27" s="89" t="str">
        <f>BaseDeCalcul!Q33</f>
        <v>NT</v>
      </c>
      <c r="U27" s="89" t="str">
        <f>BaseDeCalcul!R33</f>
        <v>NT</v>
      </c>
      <c r="V27" s="89" t="str">
        <f>BaseDeCalcul!S33</f>
        <v>NT</v>
      </c>
      <c r="W27" s="89" t="str">
        <f>BaseDeCalcul!T33</f>
        <v>NT</v>
      </c>
      <c r="X27" s="89" t="str">
        <f>BaseDeCalcul!U33</f>
        <v>NT</v>
      </c>
      <c r="Y27" s="89" t="str">
        <f>BaseDeCalcul!V33</f>
        <v>NT</v>
      </c>
      <c r="Z27" s="89" t="str">
        <f>BaseDeCalcul!W33</f>
        <v>NT</v>
      </c>
      <c r="AA27" s="90" t="str">
        <f>BaseDeCalcul!AE33</f>
        <v>NA</v>
      </c>
    </row>
    <row r="28" spans="1:27" ht="45" customHeight="1">
      <c r="A28">
        <v>4</v>
      </c>
      <c r="B28" s="86" t="str">
        <f>Criteres!B28</f>
        <v>Multimédia</v>
      </c>
      <c r="C28" s="84">
        <f>BaseDeCalcul!AA34</f>
        <v>25</v>
      </c>
      <c r="D28" s="84" t="str">
        <f>BaseDeCalcul!B34</f>
        <v>4.9</v>
      </c>
      <c r="E28" s="87" t="str">
        <f>Criteres!E28</f>
        <v>Pour chaque média non temporel ayant une alternative, cette alternative est-elle pertinente ?</v>
      </c>
      <c r="F28" s="84" t="str">
        <f>Criteres!D28</f>
        <v>A</v>
      </c>
      <c r="G28" s="89" t="str">
        <f>BaseDeCalcul!D34</f>
        <v>NA</v>
      </c>
      <c r="H28" s="89" t="str">
        <f>BaseDeCalcul!E34</f>
        <v>NA</v>
      </c>
      <c r="I28" s="89" t="str">
        <f>BaseDeCalcul!F34</f>
        <v>NA</v>
      </c>
      <c r="J28" s="89" t="str">
        <f>BaseDeCalcul!G34</f>
        <v>NA</v>
      </c>
      <c r="K28" s="89" t="str">
        <f>BaseDeCalcul!H34</f>
        <v>NA</v>
      </c>
      <c r="L28" s="89" t="str">
        <f>BaseDeCalcul!I34</f>
        <v>NA</v>
      </c>
      <c r="M28" s="89" t="str">
        <f>BaseDeCalcul!J34</f>
        <v>NA</v>
      </c>
      <c r="N28" s="89" t="str">
        <f>BaseDeCalcul!K34</f>
        <v>NA</v>
      </c>
      <c r="O28" s="89" t="str">
        <f>BaseDeCalcul!L34</f>
        <v>NA</v>
      </c>
      <c r="P28" s="89" t="str">
        <f>BaseDeCalcul!M34</f>
        <v>NA</v>
      </c>
      <c r="Q28" s="89" t="str">
        <f>BaseDeCalcul!N34</f>
        <v>NA</v>
      </c>
      <c r="R28" s="89" t="str">
        <f>BaseDeCalcul!O34</f>
        <v>NT</v>
      </c>
      <c r="S28" s="89" t="str">
        <f>BaseDeCalcul!P34</f>
        <v>NT</v>
      </c>
      <c r="T28" s="89" t="str">
        <f>BaseDeCalcul!Q34</f>
        <v>NT</v>
      </c>
      <c r="U28" s="89" t="str">
        <f>BaseDeCalcul!R34</f>
        <v>NT</v>
      </c>
      <c r="V28" s="89" t="str">
        <f>BaseDeCalcul!S34</f>
        <v>NT</v>
      </c>
      <c r="W28" s="89" t="str">
        <f>BaseDeCalcul!T34</f>
        <v>NT</v>
      </c>
      <c r="X28" s="89" t="str">
        <f>BaseDeCalcul!U34</f>
        <v>NT</v>
      </c>
      <c r="Y28" s="89" t="str">
        <f>BaseDeCalcul!V34</f>
        <v>NT</v>
      </c>
      <c r="Z28" s="89" t="str">
        <f>BaseDeCalcul!W34</f>
        <v>NT</v>
      </c>
      <c r="AA28" s="90" t="str">
        <f>BaseDeCalcul!AE34</f>
        <v>NA</v>
      </c>
    </row>
    <row r="29" spans="1:27" ht="45" customHeight="1">
      <c r="A29">
        <v>4</v>
      </c>
      <c r="B29" s="86" t="str">
        <f>Criteres!B29</f>
        <v>Multimédia</v>
      </c>
      <c r="C29" s="84">
        <f>BaseDeCalcul!AA35</f>
        <v>26</v>
      </c>
      <c r="D29" s="84" t="str">
        <f>BaseDeCalcul!B35</f>
        <v>4.10</v>
      </c>
      <c r="E29" s="87" t="str">
        <f>Criteres!E29</f>
        <v>Chaque son déclenché automatiquement est-il contrôlable par l'utilisateur ?</v>
      </c>
      <c r="F29" s="84" t="str">
        <f>Criteres!D29</f>
        <v>A</v>
      </c>
      <c r="G29" s="89" t="str">
        <f>BaseDeCalcul!D35</f>
        <v>NA</v>
      </c>
      <c r="H29" s="89" t="str">
        <f>BaseDeCalcul!E35</f>
        <v>NA</v>
      </c>
      <c r="I29" s="89" t="str">
        <f>BaseDeCalcul!F35</f>
        <v>NA</v>
      </c>
      <c r="J29" s="89" t="str">
        <f>BaseDeCalcul!G35</f>
        <v>NA</v>
      </c>
      <c r="K29" s="89" t="str">
        <f>BaseDeCalcul!H35</f>
        <v>NA</v>
      </c>
      <c r="L29" s="89" t="str">
        <f>BaseDeCalcul!I35</f>
        <v>NA</v>
      </c>
      <c r="M29" s="89" t="str">
        <f>BaseDeCalcul!J35</f>
        <v>NA</v>
      </c>
      <c r="N29" s="89" t="str">
        <f>BaseDeCalcul!K35</f>
        <v>NA</v>
      </c>
      <c r="O29" s="89" t="str">
        <f>BaseDeCalcul!L35</f>
        <v>NA</v>
      </c>
      <c r="P29" s="89" t="str">
        <f>BaseDeCalcul!M35</f>
        <v>NA</v>
      </c>
      <c r="Q29" s="89" t="str">
        <f>BaseDeCalcul!N35</f>
        <v>NA</v>
      </c>
      <c r="R29" s="89" t="str">
        <f>BaseDeCalcul!O35</f>
        <v>NT</v>
      </c>
      <c r="S29" s="89" t="str">
        <f>BaseDeCalcul!P35</f>
        <v>NT</v>
      </c>
      <c r="T29" s="89" t="str">
        <f>BaseDeCalcul!Q35</f>
        <v>NT</v>
      </c>
      <c r="U29" s="89" t="str">
        <f>BaseDeCalcul!R35</f>
        <v>NT</v>
      </c>
      <c r="V29" s="89" t="str">
        <f>BaseDeCalcul!S35</f>
        <v>NT</v>
      </c>
      <c r="W29" s="89" t="str">
        <f>BaseDeCalcul!T35</f>
        <v>NT</v>
      </c>
      <c r="X29" s="89" t="str">
        <f>BaseDeCalcul!U35</f>
        <v>NT</v>
      </c>
      <c r="Y29" s="89" t="str">
        <f>BaseDeCalcul!V35</f>
        <v>NT</v>
      </c>
      <c r="Z29" s="89" t="str">
        <f>BaseDeCalcul!W35</f>
        <v>NT</v>
      </c>
      <c r="AA29" s="90" t="str">
        <f>BaseDeCalcul!AE35</f>
        <v>NA</v>
      </c>
    </row>
    <row r="30" spans="1:27" ht="45" customHeight="1">
      <c r="A30">
        <v>4</v>
      </c>
      <c r="B30" s="86" t="str">
        <f>Criteres!B30</f>
        <v>Multimédia</v>
      </c>
      <c r="C30" s="84">
        <f>BaseDeCalcul!AA36</f>
        <v>27</v>
      </c>
      <c r="D30" s="84" t="str">
        <f>BaseDeCalcul!B36</f>
        <v>4.11</v>
      </c>
      <c r="E30" s="87" t="str">
        <f>Criteres!E30</f>
        <v>La consultation de chaque média temporel est-elle, si nécessaire, contrôlable par le clavier et tout dispositif de pointage ?</v>
      </c>
      <c r="F30" s="84" t="str">
        <f>Criteres!D30</f>
        <v>A</v>
      </c>
      <c r="G30" s="89" t="str">
        <f>BaseDeCalcul!D36</f>
        <v>NA</v>
      </c>
      <c r="H30" s="89" t="str">
        <f>BaseDeCalcul!E36</f>
        <v>NA</v>
      </c>
      <c r="I30" s="89" t="str">
        <f>BaseDeCalcul!F36</f>
        <v>NA</v>
      </c>
      <c r="J30" s="89" t="str">
        <f>BaseDeCalcul!G36</f>
        <v>NA</v>
      </c>
      <c r="K30" s="89" t="str">
        <f>BaseDeCalcul!H36</f>
        <v>NA</v>
      </c>
      <c r="L30" s="89" t="str">
        <f>BaseDeCalcul!I36</f>
        <v>NA</v>
      </c>
      <c r="M30" s="89" t="str">
        <f>BaseDeCalcul!J36</f>
        <v>NA</v>
      </c>
      <c r="N30" s="89" t="str">
        <f>BaseDeCalcul!K36</f>
        <v>NA</v>
      </c>
      <c r="O30" s="89" t="str">
        <f>BaseDeCalcul!L36</f>
        <v>NA</v>
      </c>
      <c r="P30" s="89" t="str">
        <f>BaseDeCalcul!M36</f>
        <v>NA</v>
      </c>
      <c r="Q30" s="89" t="str">
        <f>BaseDeCalcul!N36</f>
        <v>NA</v>
      </c>
      <c r="R30" s="89" t="str">
        <f>BaseDeCalcul!O36</f>
        <v>NT</v>
      </c>
      <c r="S30" s="89" t="str">
        <f>BaseDeCalcul!P36</f>
        <v>NT</v>
      </c>
      <c r="T30" s="89" t="str">
        <f>BaseDeCalcul!Q36</f>
        <v>NT</v>
      </c>
      <c r="U30" s="89" t="str">
        <f>BaseDeCalcul!R36</f>
        <v>NT</v>
      </c>
      <c r="V30" s="89" t="str">
        <f>BaseDeCalcul!S36</f>
        <v>NT</v>
      </c>
      <c r="W30" s="89" t="str">
        <f>BaseDeCalcul!T36</f>
        <v>NT</v>
      </c>
      <c r="X30" s="89" t="str">
        <f>BaseDeCalcul!U36</f>
        <v>NT</v>
      </c>
      <c r="Y30" s="89" t="str">
        <f>BaseDeCalcul!V36</f>
        <v>NT</v>
      </c>
      <c r="Z30" s="89" t="str">
        <f>BaseDeCalcul!W36</f>
        <v>NT</v>
      </c>
      <c r="AA30" s="90" t="str">
        <f>BaseDeCalcul!AE36</f>
        <v>NA</v>
      </c>
    </row>
    <row r="31" spans="1:27" ht="45" customHeight="1">
      <c r="A31">
        <v>4</v>
      </c>
      <c r="B31" s="86" t="str">
        <f>Criteres!B31</f>
        <v>Multimédia</v>
      </c>
      <c r="C31" s="84">
        <f>BaseDeCalcul!AA37</f>
        <v>28</v>
      </c>
      <c r="D31" s="84" t="str">
        <f>BaseDeCalcul!B37</f>
        <v>4.12</v>
      </c>
      <c r="E31" s="87" t="str">
        <f>Criteres!E31</f>
        <v>La consultation de chaque média non temporel est-elle contrôlable par le clavier et tout dispositif de pointage ?</v>
      </c>
      <c r="F31" s="84" t="str">
        <f>Criteres!D31</f>
        <v>A</v>
      </c>
      <c r="G31" s="89" t="str">
        <f>BaseDeCalcul!D37</f>
        <v>NA</v>
      </c>
      <c r="H31" s="89" t="str">
        <f>BaseDeCalcul!E37</f>
        <v>NA</v>
      </c>
      <c r="I31" s="89" t="str">
        <f>BaseDeCalcul!F37</f>
        <v>NA</v>
      </c>
      <c r="J31" s="89" t="str">
        <f>BaseDeCalcul!G37</f>
        <v>NA</v>
      </c>
      <c r="K31" s="89" t="str">
        <f>BaseDeCalcul!H37</f>
        <v>NA</v>
      </c>
      <c r="L31" s="89" t="str">
        <f>BaseDeCalcul!I37</f>
        <v>NA</v>
      </c>
      <c r="M31" s="89" t="str">
        <f>BaseDeCalcul!J37</f>
        <v>NA</v>
      </c>
      <c r="N31" s="89" t="str">
        <f>BaseDeCalcul!K37</f>
        <v>NA</v>
      </c>
      <c r="O31" s="89" t="str">
        <f>BaseDeCalcul!L37</f>
        <v>NA</v>
      </c>
      <c r="P31" s="89" t="str">
        <f>BaseDeCalcul!M37</f>
        <v>NA</v>
      </c>
      <c r="Q31" s="89" t="str">
        <f>BaseDeCalcul!N37</f>
        <v>NA</v>
      </c>
      <c r="R31" s="89" t="str">
        <f>BaseDeCalcul!O37</f>
        <v>NT</v>
      </c>
      <c r="S31" s="89" t="str">
        <f>BaseDeCalcul!P37</f>
        <v>NT</v>
      </c>
      <c r="T31" s="89" t="str">
        <f>BaseDeCalcul!Q37</f>
        <v>NT</v>
      </c>
      <c r="U31" s="89" t="str">
        <f>BaseDeCalcul!R37</f>
        <v>NT</v>
      </c>
      <c r="V31" s="89" t="str">
        <f>BaseDeCalcul!S37</f>
        <v>NT</v>
      </c>
      <c r="W31" s="89" t="str">
        <f>BaseDeCalcul!T37</f>
        <v>NT</v>
      </c>
      <c r="X31" s="89" t="str">
        <f>BaseDeCalcul!U37</f>
        <v>NT</v>
      </c>
      <c r="Y31" s="89" t="str">
        <f>BaseDeCalcul!V37</f>
        <v>NT</v>
      </c>
      <c r="Z31" s="89" t="str">
        <f>BaseDeCalcul!W37</f>
        <v>NT</v>
      </c>
      <c r="AA31" s="90" t="str">
        <f>BaseDeCalcul!AE37</f>
        <v>NA</v>
      </c>
    </row>
    <row r="32" spans="1:27" ht="45" customHeight="1">
      <c r="A32">
        <v>4</v>
      </c>
      <c r="B32" s="86" t="str">
        <f>Criteres!B32</f>
        <v>Multimédia</v>
      </c>
      <c r="C32" s="84">
        <f>BaseDeCalcul!AA38</f>
        <v>29</v>
      </c>
      <c r="D32" s="84" t="str">
        <f>BaseDeCalcul!B38</f>
        <v>4.13</v>
      </c>
      <c r="E32" s="87" t="str">
        <f>Criteres!E32</f>
        <v>Chaque média temporel et non temporel est-il compatible avec les technologies d'assistance (hors cas particuliers) ?</v>
      </c>
      <c r="F32" s="84" t="str">
        <f>Criteres!D32</f>
        <v>A</v>
      </c>
      <c r="G32" s="89" t="str">
        <f>BaseDeCalcul!D38</f>
        <v>NA</v>
      </c>
      <c r="H32" s="89" t="str">
        <f>BaseDeCalcul!E38</f>
        <v>NA</v>
      </c>
      <c r="I32" s="89" t="str">
        <f>BaseDeCalcul!F38</f>
        <v>NA</v>
      </c>
      <c r="J32" s="89" t="str">
        <f>BaseDeCalcul!G38</f>
        <v>NA</v>
      </c>
      <c r="K32" s="89" t="str">
        <f>BaseDeCalcul!H38</f>
        <v>NA</v>
      </c>
      <c r="L32" s="89" t="str">
        <f>BaseDeCalcul!I38</f>
        <v>NA</v>
      </c>
      <c r="M32" s="89" t="str">
        <f>BaseDeCalcul!J38</f>
        <v>NA</v>
      </c>
      <c r="N32" s="89" t="str">
        <f>BaseDeCalcul!K38</f>
        <v>NA</v>
      </c>
      <c r="O32" s="89" t="str">
        <f>BaseDeCalcul!L38</f>
        <v>NA</v>
      </c>
      <c r="P32" s="89" t="str">
        <f>BaseDeCalcul!M38</f>
        <v>NA</v>
      </c>
      <c r="Q32" s="89" t="str">
        <f>BaseDeCalcul!N38</f>
        <v>NA</v>
      </c>
      <c r="R32" s="89" t="str">
        <f>BaseDeCalcul!O38</f>
        <v>NT</v>
      </c>
      <c r="S32" s="89" t="str">
        <f>BaseDeCalcul!P38</f>
        <v>NT</v>
      </c>
      <c r="T32" s="89" t="str">
        <f>BaseDeCalcul!Q38</f>
        <v>NT</v>
      </c>
      <c r="U32" s="89" t="str">
        <f>BaseDeCalcul!R38</f>
        <v>NT</v>
      </c>
      <c r="V32" s="89" t="str">
        <f>BaseDeCalcul!S38</f>
        <v>NT</v>
      </c>
      <c r="W32" s="89" t="str">
        <f>BaseDeCalcul!T38</f>
        <v>NT</v>
      </c>
      <c r="X32" s="89" t="str">
        <f>BaseDeCalcul!U38</f>
        <v>NT</v>
      </c>
      <c r="Y32" s="89" t="str">
        <f>BaseDeCalcul!V38</f>
        <v>NT</v>
      </c>
      <c r="Z32" s="89" t="str">
        <f>BaseDeCalcul!W38</f>
        <v>NT</v>
      </c>
      <c r="AA32" s="90" t="str">
        <f>BaseDeCalcul!AE38</f>
        <v>NA</v>
      </c>
    </row>
    <row r="33" spans="1:27" ht="45" customHeight="1">
      <c r="A33">
        <v>4</v>
      </c>
      <c r="B33" s="86" t="str">
        <f>Criteres!B33</f>
        <v>Multimédia</v>
      </c>
      <c r="C33" s="84">
        <f>BaseDeCalcul!AA39</f>
        <v>30</v>
      </c>
      <c r="D33" s="84" t="str">
        <f>BaseDeCalcul!B39</f>
        <v>4.14</v>
      </c>
      <c r="E33" s="87" t="str">
        <f>Criteres!E33</f>
        <v>Chaque média temporel pré-enregistré a-t-il, si nécessaire, une interprétation en langue des signes (hors cas particuliers) ?</v>
      </c>
      <c r="F33" s="84" t="str">
        <f>Criteres!D33</f>
        <v>AAA</v>
      </c>
      <c r="G33" s="89" t="str">
        <f>BaseDeCalcul!D39</f>
        <v>NA</v>
      </c>
      <c r="H33" s="89" t="str">
        <f>BaseDeCalcul!E39</f>
        <v>NA</v>
      </c>
      <c r="I33" s="89" t="str">
        <f>BaseDeCalcul!F39</f>
        <v>NA</v>
      </c>
      <c r="J33" s="89" t="str">
        <f>BaseDeCalcul!G39</f>
        <v>NA</v>
      </c>
      <c r="K33" s="89" t="str">
        <f>BaseDeCalcul!H39</f>
        <v>NA</v>
      </c>
      <c r="L33" s="89" t="str">
        <f>BaseDeCalcul!I39</f>
        <v>NA</v>
      </c>
      <c r="M33" s="89" t="str">
        <f>BaseDeCalcul!J39</f>
        <v>NA</v>
      </c>
      <c r="N33" s="89" t="str">
        <f>BaseDeCalcul!K39</f>
        <v>NA</v>
      </c>
      <c r="O33" s="89" t="str">
        <f>BaseDeCalcul!L39</f>
        <v>NA</v>
      </c>
      <c r="P33" s="89" t="str">
        <f>BaseDeCalcul!M39</f>
        <v>NA</v>
      </c>
      <c r="Q33" s="89" t="str">
        <f>BaseDeCalcul!N39</f>
        <v>NA</v>
      </c>
      <c r="R33" s="89" t="str">
        <f>BaseDeCalcul!O39</f>
        <v>NT</v>
      </c>
      <c r="S33" s="89" t="str">
        <f>BaseDeCalcul!P39</f>
        <v>NT</v>
      </c>
      <c r="T33" s="89" t="str">
        <f>BaseDeCalcul!Q39</f>
        <v>NT</v>
      </c>
      <c r="U33" s="89" t="str">
        <f>BaseDeCalcul!R39</f>
        <v>NT</v>
      </c>
      <c r="V33" s="89" t="str">
        <f>BaseDeCalcul!S39</f>
        <v>NT</v>
      </c>
      <c r="W33" s="89" t="str">
        <f>BaseDeCalcul!T39</f>
        <v>NT</v>
      </c>
      <c r="X33" s="89" t="str">
        <f>BaseDeCalcul!U39</f>
        <v>NT</v>
      </c>
      <c r="Y33" s="89" t="str">
        <f>BaseDeCalcul!V39</f>
        <v>NT</v>
      </c>
      <c r="Z33" s="89" t="str">
        <f>BaseDeCalcul!W39</f>
        <v>NT</v>
      </c>
      <c r="AA33" s="90" t="str">
        <f>BaseDeCalcul!AE39</f>
        <v>NA</v>
      </c>
    </row>
    <row r="34" spans="1:27" ht="45" customHeight="1">
      <c r="A34">
        <v>4</v>
      </c>
      <c r="B34" s="86" t="str">
        <f>Criteres!B34</f>
        <v>Multimédia</v>
      </c>
      <c r="C34" s="84">
        <f>BaseDeCalcul!AA40</f>
        <v>31</v>
      </c>
      <c r="D34" s="84" t="str">
        <f>BaseDeCalcul!B40</f>
        <v>4.15</v>
      </c>
      <c r="E34" s="87" t="str">
        <f>Criteres!E34</f>
        <v>Pour chaque média temporel pré-enregistré ayant une interprétation en langue des signes, celle-ci est-elle pertinente ?</v>
      </c>
      <c r="F34" s="84" t="str">
        <f>Criteres!D34</f>
        <v>AAA</v>
      </c>
      <c r="G34" s="89" t="str">
        <f>BaseDeCalcul!D40</f>
        <v>NA</v>
      </c>
      <c r="H34" s="89" t="str">
        <f>BaseDeCalcul!E40</f>
        <v>NA</v>
      </c>
      <c r="I34" s="89" t="str">
        <f>BaseDeCalcul!F40</f>
        <v>NA</v>
      </c>
      <c r="J34" s="89" t="str">
        <f>BaseDeCalcul!G40</f>
        <v>NA</v>
      </c>
      <c r="K34" s="89" t="str">
        <f>BaseDeCalcul!H40</f>
        <v>NA</v>
      </c>
      <c r="L34" s="89" t="str">
        <f>BaseDeCalcul!I40</f>
        <v>NA</v>
      </c>
      <c r="M34" s="89" t="str">
        <f>BaseDeCalcul!J40</f>
        <v>NA</v>
      </c>
      <c r="N34" s="89" t="str">
        <f>BaseDeCalcul!K40</f>
        <v>NA</v>
      </c>
      <c r="O34" s="89" t="str">
        <f>BaseDeCalcul!L40</f>
        <v>NA</v>
      </c>
      <c r="P34" s="89" t="str">
        <f>BaseDeCalcul!M40</f>
        <v>NA</v>
      </c>
      <c r="Q34" s="89" t="str">
        <f>BaseDeCalcul!N40</f>
        <v>NA</v>
      </c>
      <c r="R34" s="89" t="str">
        <f>BaseDeCalcul!O40</f>
        <v>NT</v>
      </c>
      <c r="S34" s="89" t="str">
        <f>BaseDeCalcul!P40</f>
        <v>NT</v>
      </c>
      <c r="T34" s="89" t="str">
        <f>BaseDeCalcul!Q40</f>
        <v>NT</v>
      </c>
      <c r="U34" s="89" t="str">
        <f>BaseDeCalcul!R40</f>
        <v>NT</v>
      </c>
      <c r="V34" s="89" t="str">
        <f>BaseDeCalcul!S40</f>
        <v>NT</v>
      </c>
      <c r="W34" s="89" t="str">
        <f>BaseDeCalcul!T40</f>
        <v>NT</v>
      </c>
      <c r="X34" s="89" t="str">
        <f>BaseDeCalcul!U40</f>
        <v>NT</v>
      </c>
      <c r="Y34" s="89" t="str">
        <f>BaseDeCalcul!V40</f>
        <v>NT</v>
      </c>
      <c r="Z34" s="89" t="str">
        <f>BaseDeCalcul!W40</f>
        <v>NT</v>
      </c>
      <c r="AA34" s="90" t="str">
        <f>BaseDeCalcul!AE40</f>
        <v>NA</v>
      </c>
    </row>
    <row r="35" spans="1:27" ht="45" customHeight="1">
      <c r="A35">
        <v>4</v>
      </c>
      <c r="B35" s="86" t="str">
        <f>Criteres!B35</f>
        <v>Multimédia</v>
      </c>
      <c r="C35" s="84">
        <f>BaseDeCalcul!AA41</f>
        <v>32</v>
      </c>
      <c r="D35" s="84" t="str">
        <f>BaseDeCalcul!B41</f>
        <v>4.16</v>
      </c>
      <c r="E35" s="87" t="str">
        <f>Criteres!E35</f>
        <v>Chaque média temporel pré-enregistré a-t-il, si nécessaire, une audiodescription étendue synchronisée (hors cas particuliers) ?</v>
      </c>
      <c r="F35" s="84" t="str">
        <f>Criteres!D35</f>
        <v>AAA</v>
      </c>
      <c r="G35" s="89" t="str">
        <f>BaseDeCalcul!D41</f>
        <v>NA</v>
      </c>
      <c r="H35" s="89" t="str">
        <f>BaseDeCalcul!E41</f>
        <v>NA</v>
      </c>
      <c r="I35" s="89" t="str">
        <f>BaseDeCalcul!F41</f>
        <v>NA</v>
      </c>
      <c r="J35" s="89" t="str">
        <f>BaseDeCalcul!G41</f>
        <v>NA</v>
      </c>
      <c r="K35" s="89" t="str">
        <f>BaseDeCalcul!H41</f>
        <v>NA</v>
      </c>
      <c r="L35" s="89" t="str">
        <f>BaseDeCalcul!I41</f>
        <v>NA</v>
      </c>
      <c r="M35" s="89" t="str">
        <f>BaseDeCalcul!J41</f>
        <v>NA</v>
      </c>
      <c r="N35" s="89" t="str">
        <f>BaseDeCalcul!K41</f>
        <v>NA</v>
      </c>
      <c r="O35" s="89" t="str">
        <f>BaseDeCalcul!L41</f>
        <v>NA</v>
      </c>
      <c r="P35" s="89" t="str">
        <f>BaseDeCalcul!M41</f>
        <v>NA</v>
      </c>
      <c r="Q35" s="89" t="str">
        <f>BaseDeCalcul!N41</f>
        <v>NA</v>
      </c>
      <c r="R35" s="89" t="str">
        <f>BaseDeCalcul!O41</f>
        <v>NT</v>
      </c>
      <c r="S35" s="89" t="str">
        <f>BaseDeCalcul!P41</f>
        <v>NT</v>
      </c>
      <c r="T35" s="89" t="str">
        <f>BaseDeCalcul!Q41</f>
        <v>NT</v>
      </c>
      <c r="U35" s="89" t="str">
        <f>BaseDeCalcul!R41</f>
        <v>NT</v>
      </c>
      <c r="V35" s="89" t="str">
        <f>BaseDeCalcul!S41</f>
        <v>NT</v>
      </c>
      <c r="W35" s="89" t="str">
        <f>BaseDeCalcul!T41</f>
        <v>NT</v>
      </c>
      <c r="X35" s="89" t="str">
        <f>BaseDeCalcul!U41</f>
        <v>NT</v>
      </c>
      <c r="Y35" s="89" t="str">
        <f>BaseDeCalcul!V41</f>
        <v>NT</v>
      </c>
      <c r="Z35" s="89" t="str">
        <f>BaseDeCalcul!W41</f>
        <v>NT</v>
      </c>
      <c r="AA35" s="90" t="str">
        <f>BaseDeCalcul!AE41</f>
        <v>NA</v>
      </c>
    </row>
    <row r="36" spans="1:27" ht="45" customHeight="1">
      <c r="A36">
        <v>4</v>
      </c>
      <c r="B36" s="86" t="str">
        <f>Criteres!B36</f>
        <v>Multimédia</v>
      </c>
      <c r="C36" s="84">
        <f>BaseDeCalcul!AA42</f>
        <v>33</v>
      </c>
      <c r="D36" s="84" t="str">
        <f>BaseDeCalcul!B42</f>
        <v>4.17</v>
      </c>
      <c r="E36" s="87" t="str">
        <f>Criteres!E36</f>
        <v>Pour chaque média temporel pré-enregistré ayant une audiodescription étendue synchronisée, celle-ci est-elle pertinente ?</v>
      </c>
      <c r="F36" s="84" t="str">
        <f>Criteres!D36</f>
        <v>AAA</v>
      </c>
      <c r="G36" s="89" t="str">
        <f>BaseDeCalcul!D42</f>
        <v>NA</v>
      </c>
      <c r="H36" s="89" t="str">
        <f>BaseDeCalcul!E42</f>
        <v>NA</v>
      </c>
      <c r="I36" s="89" t="str">
        <f>BaseDeCalcul!F42</f>
        <v>NA</v>
      </c>
      <c r="J36" s="89" t="str">
        <f>BaseDeCalcul!G42</f>
        <v>NA</v>
      </c>
      <c r="K36" s="89" t="str">
        <f>BaseDeCalcul!H42</f>
        <v>NA</v>
      </c>
      <c r="L36" s="89" t="str">
        <f>BaseDeCalcul!I42</f>
        <v>NA</v>
      </c>
      <c r="M36" s="89" t="str">
        <f>BaseDeCalcul!J42</f>
        <v>NA</v>
      </c>
      <c r="N36" s="89" t="str">
        <f>BaseDeCalcul!K42</f>
        <v>NA</v>
      </c>
      <c r="O36" s="89" t="str">
        <f>BaseDeCalcul!L42</f>
        <v>NA</v>
      </c>
      <c r="P36" s="89" t="str">
        <f>BaseDeCalcul!M42</f>
        <v>NA</v>
      </c>
      <c r="Q36" s="89" t="str">
        <f>BaseDeCalcul!N42</f>
        <v>NA</v>
      </c>
      <c r="R36" s="89" t="str">
        <f>BaseDeCalcul!O42</f>
        <v>NT</v>
      </c>
      <c r="S36" s="89" t="str">
        <f>BaseDeCalcul!P42</f>
        <v>NT</v>
      </c>
      <c r="T36" s="89" t="str">
        <f>BaseDeCalcul!Q42</f>
        <v>NT</v>
      </c>
      <c r="U36" s="89" t="str">
        <f>BaseDeCalcul!R42</f>
        <v>NT</v>
      </c>
      <c r="V36" s="89" t="str">
        <f>BaseDeCalcul!S42</f>
        <v>NT</v>
      </c>
      <c r="W36" s="89" t="str">
        <f>BaseDeCalcul!T42</f>
        <v>NT</v>
      </c>
      <c r="X36" s="89" t="str">
        <f>BaseDeCalcul!U42</f>
        <v>NT</v>
      </c>
      <c r="Y36" s="89" t="str">
        <f>BaseDeCalcul!V42</f>
        <v>NT</v>
      </c>
      <c r="Z36" s="89" t="str">
        <f>BaseDeCalcul!W42</f>
        <v>NT</v>
      </c>
      <c r="AA36" s="90" t="str">
        <f>BaseDeCalcul!AE42</f>
        <v>NA</v>
      </c>
    </row>
    <row r="37" spans="1:27" ht="45" customHeight="1">
      <c r="A37">
        <v>4</v>
      </c>
      <c r="B37" s="86" t="str">
        <f>Criteres!B37</f>
        <v>Multimédia</v>
      </c>
      <c r="C37" s="84">
        <f>BaseDeCalcul!AA43</f>
        <v>34</v>
      </c>
      <c r="D37" s="84" t="str">
        <f>BaseDeCalcul!B43</f>
        <v>4.18</v>
      </c>
      <c r="E37" s="87" t="str">
        <f>Criteres!E37</f>
        <v>Chaque média temporel synchronisé ou seulement vidéo a-t-il, si nécessaire, une transcription textuelle (hors cas particuliers) ?</v>
      </c>
      <c r="F37" s="84" t="str">
        <f>Criteres!D37</f>
        <v>AAA</v>
      </c>
      <c r="G37" s="89" t="str">
        <f>BaseDeCalcul!D43</f>
        <v>NA</v>
      </c>
      <c r="H37" s="89" t="str">
        <f>BaseDeCalcul!E43</f>
        <v>NA</v>
      </c>
      <c r="I37" s="89" t="str">
        <f>BaseDeCalcul!F43</f>
        <v>NA</v>
      </c>
      <c r="J37" s="89" t="str">
        <f>BaseDeCalcul!G43</f>
        <v>NA</v>
      </c>
      <c r="K37" s="89" t="str">
        <f>BaseDeCalcul!H43</f>
        <v>NA</v>
      </c>
      <c r="L37" s="89" t="str">
        <f>BaseDeCalcul!I43</f>
        <v>NA</v>
      </c>
      <c r="M37" s="89" t="str">
        <f>BaseDeCalcul!J43</f>
        <v>NA</v>
      </c>
      <c r="N37" s="89" t="str">
        <f>BaseDeCalcul!K43</f>
        <v>NA</v>
      </c>
      <c r="O37" s="89" t="str">
        <f>BaseDeCalcul!L43</f>
        <v>NA</v>
      </c>
      <c r="P37" s="89" t="str">
        <f>BaseDeCalcul!M43</f>
        <v>NA</v>
      </c>
      <c r="Q37" s="89" t="str">
        <f>BaseDeCalcul!N43</f>
        <v>NA</v>
      </c>
      <c r="R37" s="89" t="str">
        <f>BaseDeCalcul!O43</f>
        <v>NT</v>
      </c>
      <c r="S37" s="89" t="str">
        <f>BaseDeCalcul!P43</f>
        <v>NT</v>
      </c>
      <c r="T37" s="89" t="str">
        <f>BaseDeCalcul!Q43</f>
        <v>NT</v>
      </c>
      <c r="U37" s="89" t="str">
        <f>BaseDeCalcul!R43</f>
        <v>NT</v>
      </c>
      <c r="V37" s="89" t="str">
        <f>BaseDeCalcul!S43</f>
        <v>NT</v>
      </c>
      <c r="W37" s="89" t="str">
        <f>BaseDeCalcul!T43</f>
        <v>NT</v>
      </c>
      <c r="X37" s="89" t="str">
        <f>BaseDeCalcul!U43</f>
        <v>NT</v>
      </c>
      <c r="Y37" s="89" t="str">
        <f>BaseDeCalcul!V43</f>
        <v>NT</v>
      </c>
      <c r="Z37" s="89" t="str">
        <f>BaseDeCalcul!W43</f>
        <v>NT</v>
      </c>
      <c r="AA37" s="90" t="str">
        <f>BaseDeCalcul!AE43</f>
        <v>NA</v>
      </c>
    </row>
    <row r="38" spans="1:27" ht="45" customHeight="1">
      <c r="A38">
        <v>4</v>
      </c>
      <c r="B38" s="86" t="str">
        <f>Criteres!B38</f>
        <v>Multimédia</v>
      </c>
      <c r="C38" s="84">
        <f>BaseDeCalcul!AA44</f>
        <v>35</v>
      </c>
      <c r="D38" s="84" t="str">
        <f>BaseDeCalcul!B44</f>
        <v>4.19</v>
      </c>
      <c r="E38" s="87" t="str">
        <f>Criteres!E38</f>
        <v>Pour chaque média temporel synchronisé ou seulement vidéo, ayant une transcription textuelle, celle-ci est-elle pertinente ?</v>
      </c>
      <c r="F38" s="84" t="str">
        <f>Criteres!D38</f>
        <v>AAA</v>
      </c>
      <c r="G38" s="89" t="str">
        <f>BaseDeCalcul!D44</f>
        <v>NA</v>
      </c>
      <c r="H38" s="89" t="str">
        <f>BaseDeCalcul!E44</f>
        <v>NA</v>
      </c>
      <c r="I38" s="89" t="str">
        <f>BaseDeCalcul!F44</f>
        <v>NA</v>
      </c>
      <c r="J38" s="89" t="str">
        <f>BaseDeCalcul!G44</f>
        <v>NA</v>
      </c>
      <c r="K38" s="89" t="str">
        <f>BaseDeCalcul!H44</f>
        <v>NA</v>
      </c>
      <c r="L38" s="89" t="str">
        <f>BaseDeCalcul!I44</f>
        <v>NA</v>
      </c>
      <c r="M38" s="89" t="str">
        <f>BaseDeCalcul!J44</f>
        <v>NA</v>
      </c>
      <c r="N38" s="89" t="str">
        <f>BaseDeCalcul!K44</f>
        <v>NA</v>
      </c>
      <c r="O38" s="89" t="str">
        <f>BaseDeCalcul!L44</f>
        <v>NA</v>
      </c>
      <c r="P38" s="89" t="str">
        <f>BaseDeCalcul!M44</f>
        <v>NA</v>
      </c>
      <c r="Q38" s="89" t="str">
        <f>BaseDeCalcul!N44</f>
        <v>NA</v>
      </c>
      <c r="R38" s="89" t="str">
        <f>BaseDeCalcul!O44</f>
        <v>NT</v>
      </c>
      <c r="S38" s="89" t="str">
        <f>BaseDeCalcul!P44</f>
        <v>NT</v>
      </c>
      <c r="T38" s="89" t="str">
        <f>BaseDeCalcul!Q44</f>
        <v>NT</v>
      </c>
      <c r="U38" s="89" t="str">
        <f>BaseDeCalcul!R44</f>
        <v>NT</v>
      </c>
      <c r="V38" s="89" t="str">
        <f>BaseDeCalcul!S44</f>
        <v>NT</v>
      </c>
      <c r="W38" s="89" t="str">
        <f>BaseDeCalcul!T44</f>
        <v>NT</v>
      </c>
      <c r="X38" s="89" t="str">
        <f>BaseDeCalcul!U44</f>
        <v>NT</v>
      </c>
      <c r="Y38" s="89" t="str">
        <f>BaseDeCalcul!V44</f>
        <v>NT</v>
      </c>
      <c r="Z38" s="89" t="str">
        <f>BaseDeCalcul!W44</f>
        <v>NT</v>
      </c>
      <c r="AA38" s="90" t="str">
        <f>BaseDeCalcul!AE44</f>
        <v>NA</v>
      </c>
    </row>
    <row r="39" spans="1:27" ht="45" customHeight="1">
      <c r="A39">
        <v>4</v>
      </c>
      <c r="B39" s="86" t="str">
        <f>Criteres!B39</f>
        <v>Multimédia</v>
      </c>
      <c r="C39" s="84">
        <f>BaseDeCalcul!AA45</f>
        <v>36</v>
      </c>
      <c r="D39" s="84" t="str">
        <f>BaseDeCalcul!B45</f>
        <v>4.20</v>
      </c>
      <c r="E39" s="87" t="str">
        <f>Criteres!E39</f>
        <v>Pour chaque média temporel seulement audio pré-enregistré, les dialogues sont-ils suffisamment audibles (hors cas particuliers) ?</v>
      </c>
      <c r="F39" s="84" t="str">
        <f>Criteres!D39</f>
        <v>AAA</v>
      </c>
      <c r="G39" s="89" t="str">
        <f>BaseDeCalcul!D45</f>
        <v>NA</v>
      </c>
      <c r="H39" s="89" t="str">
        <f>BaseDeCalcul!E45</f>
        <v>NA</v>
      </c>
      <c r="I39" s="89" t="str">
        <f>BaseDeCalcul!F45</f>
        <v>NA</v>
      </c>
      <c r="J39" s="89" t="str">
        <f>BaseDeCalcul!G45</f>
        <v>NA</v>
      </c>
      <c r="K39" s="89" t="str">
        <f>BaseDeCalcul!H45</f>
        <v>NA</v>
      </c>
      <c r="L39" s="89" t="str">
        <f>BaseDeCalcul!I45</f>
        <v>NA</v>
      </c>
      <c r="M39" s="89" t="str">
        <f>BaseDeCalcul!J45</f>
        <v>NA</v>
      </c>
      <c r="N39" s="89" t="str">
        <f>BaseDeCalcul!K45</f>
        <v>NA</v>
      </c>
      <c r="O39" s="89" t="str">
        <f>BaseDeCalcul!L45</f>
        <v>NA</v>
      </c>
      <c r="P39" s="89" t="str">
        <f>BaseDeCalcul!M45</f>
        <v>NA</v>
      </c>
      <c r="Q39" s="89" t="str">
        <f>BaseDeCalcul!N45</f>
        <v>NA</v>
      </c>
      <c r="R39" s="89" t="str">
        <f>BaseDeCalcul!O45</f>
        <v>NT</v>
      </c>
      <c r="S39" s="89" t="str">
        <f>BaseDeCalcul!P45</f>
        <v>NT</v>
      </c>
      <c r="T39" s="89" t="str">
        <f>BaseDeCalcul!Q45</f>
        <v>NT</v>
      </c>
      <c r="U39" s="89" t="str">
        <f>BaseDeCalcul!R45</f>
        <v>NT</v>
      </c>
      <c r="V39" s="89" t="str">
        <f>BaseDeCalcul!S45</f>
        <v>NT</v>
      </c>
      <c r="W39" s="89" t="str">
        <f>BaseDeCalcul!T45</f>
        <v>NT</v>
      </c>
      <c r="X39" s="89" t="str">
        <f>BaseDeCalcul!U45</f>
        <v>NT</v>
      </c>
      <c r="Y39" s="89" t="str">
        <f>BaseDeCalcul!V45</f>
        <v>NT</v>
      </c>
      <c r="Z39" s="89" t="str">
        <f>BaseDeCalcul!W45</f>
        <v>NT</v>
      </c>
      <c r="AA39" s="90" t="str">
        <f>BaseDeCalcul!AE45</f>
        <v>NA</v>
      </c>
    </row>
    <row r="40" spans="1:27" ht="45" customHeight="1">
      <c r="A40">
        <v>4</v>
      </c>
      <c r="B40" s="86" t="str">
        <f>Criteres!B40</f>
        <v>Tableaux</v>
      </c>
      <c r="C40" s="84">
        <f>BaseDeCalcul!AA46</f>
        <v>37</v>
      </c>
      <c r="D40" s="84" t="str">
        <f>BaseDeCalcul!B46</f>
        <v>5.1</v>
      </c>
      <c r="E40" s="87" t="str">
        <f>Criteres!E40</f>
        <v>Chaque tableau de données complexe a-t-il un résumé ?</v>
      </c>
      <c r="F40" s="84" t="str">
        <f>Criteres!D40</f>
        <v>A</v>
      </c>
      <c r="G40" s="89" t="str">
        <f>BaseDeCalcul!D46</f>
        <v>NA</v>
      </c>
      <c r="H40" s="89" t="str">
        <f>BaseDeCalcul!E46</f>
        <v>NA</v>
      </c>
      <c r="I40" s="89" t="str">
        <f>BaseDeCalcul!F46</f>
        <v>NA</v>
      </c>
      <c r="J40" s="89" t="str">
        <f>BaseDeCalcul!G46</f>
        <v>NA</v>
      </c>
      <c r="K40" s="89" t="str">
        <f>BaseDeCalcul!H46</f>
        <v>NA</v>
      </c>
      <c r="L40" s="89" t="str">
        <f>BaseDeCalcul!I46</f>
        <v>NA</v>
      </c>
      <c r="M40" s="89" t="str">
        <f>BaseDeCalcul!J46</f>
        <v>NA</v>
      </c>
      <c r="N40" s="89" t="str">
        <f>BaseDeCalcul!K46</f>
        <v>NA</v>
      </c>
      <c r="O40" s="89" t="str">
        <f>BaseDeCalcul!L46</f>
        <v>NA</v>
      </c>
      <c r="P40" s="89" t="str">
        <f>BaseDeCalcul!M46</f>
        <v>NA</v>
      </c>
      <c r="Q40" s="89" t="str">
        <f>BaseDeCalcul!N46</f>
        <v>NA</v>
      </c>
      <c r="R40" s="89" t="str">
        <f>BaseDeCalcul!O46</f>
        <v>NT</v>
      </c>
      <c r="S40" s="89" t="str">
        <f>BaseDeCalcul!P46</f>
        <v>NT</v>
      </c>
      <c r="T40" s="89" t="str">
        <f>BaseDeCalcul!Q46</f>
        <v>NT</v>
      </c>
      <c r="U40" s="89" t="str">
        <f>BaseDeCalcul!R46</f>
        <v>NT</v>
      </c>
      <c r="V40" s="89" t="str">
        <f>BaseDeCalcul!S46</f>
        <v>NT</v>
      </c>
      <c r="W40" s="89" t="str">
        <f>BaseDeCalcul!T46</f>
        <v>NT</v>
      </c>
      <c r="X40" s="89" t="str">
        <f>BaseDeCalcul!U46</f>
        <v>NT</v>
      </c>
      <c r="Y40" s="89" t="str">
        <f>BaseDeCalcul!V46</f>
        <v>NT</v>
      </c>
      <c r="Z40" s="89" t="str">
        <f>BaseDeCalcul!W46</f>
        <v>NT</v>
      </c>
      <c r="AA40" s="90" t="str">
        <f>BaseDeCalcul!AE46</f>
        <v>NA</v>
      </c>
    </row>
    <row r="41" spans="1:27" ht="45" customHeight="1">
      <c r="A41">
        <v>4</v>
      </c>
      <c r="B41" s="86" t="str">
        <f>Criteres!B41</f>
        <v>Tableaux</v>
      </c>
      <c r="C41" s="84">
        <f>BaseDeCalcul!AA47</f>
        <v>38</v>
      </c>
      <c r="D41" s="84" t="str">
        <f>BaseDeCalcul!B47</f>
        <v>5.2</v>
      </c>
      <c r="E41" s="87" t="str">
        <f>Criteres!E41</f>
        <v>Pour chaque tableau de données complexe ayant un résumé, celui-ci est-il pertinent ?</v>
      </c>
      <c r="F41" s="84" t="str">
        <f>Criteres!D41</f>
        <v>A</v>
      </c>
      <c r="G41" s="89" t="str">
        <f>BaseDeCalcul!D47</f>
        <v>NA</v>
      </c>
      <c r="H41" s="89" t="str">
        <f>BaseDeCalcul!E47</f>
        <v>NA</v>
      </c>
      <c r="I41" s="89" t="str">
        <f>BaseDeCalcul!F47</f>
        <v>NA</v>
      </c>
      <c r="J41" s="89" t="str">
        <f>BaseDeCalcul!G47</f>
        <v>NA</v>
      </c>
      <c r="K41" s="89" t="str">
        <f>BaseDeCalcul!H47</f>
        <v>NA</v>
      </c>
      <c r="L41" s="89" t="str">
        <f>BaseDeCalcul!I47</f>
        <v>NA</v>
      </c>
      <c r="M41" s="89" t="str">
        <f>BaseDeCalcul!J47</f>
        <v>NA</v>
      </c>
      <c r="N41" s="89" t="str">
        <f>BaseDeCalcul!K47</f>
        <v>NA</v>
      </c>
      <c r="O41" s="89" t="str">
        <f>BaseDeCalcul!L47</f>
        <v>NA</v>
      </c>
      <c r="P41" s="89" t="str">
        <f>BaseDeCalcul!M47</f>
        <v>NA</v>
      </c>
      <c r="Q41" s="89" t="str">
        <f>BaseDeCalcul!N47</f>
        <v>NA</v>
      </c>
      <c r="R41" s="89" t="str">
        <f>BaseDeCalcul!O47</f>
        <v>NT</v>
      </c>
      <c r="S41" s="89" t="str">
        <f>BaseDeCalcul!P47</f>
        <v>NT</v>
      </c>
      <c r="T41" s="89" t="str">
        <f>BaseDeCalcul!Q47</f>
        <v>NT</v>
      </c>
      <c r="U41" s="89" t="str">
        <f>BaseDeCalcul!R47</f>
        <v>NT</v>
      </c>
      <c r="V41" s="89" t="str">
        <f>BaseDeCalcul!S47</f>
        <v>NT</v>
      </c>
      <c r="W41" s="89" t="str">
        <f>BaseDeCalcul!T47</f>
        <v>NT</v>
      </c>
      <c r="X41" s="89" t="str">
        <f>BaseDeCalcul!U47</f>
        <v>NT</v>
      </c>
      <c r="Y41" s="89" t="str">
        <f>BaseDeCalcul!V47</f>
        <v>NT</v>
      </c>
      <c r="Z41" s="89" t="str">
        <f>BaseDeCalcul!W47</f>
        <v>NT</v>
      </c>
      <c r="AA41" s="90" t="str">
        <f>BaseDeCalcul!AE47</f>
        <v>NA</v>
      </c>
    </row>
    <row r="42" spans="1:27" ht="45" customHeight="1">
      <c r="A42">
        <v>4</v>
      </c>
      <c r="B42" s="86" t="str">
        <f>Criteres!B42</f>
        <v>Tableaux</v>
      </c>
      <c r="C42" s="84">
        <f>BaseDeCalcul!AA48</f>
        <v>39</v>
      </c>
      <c r="D42" s="84" t="str">
        <f>BaseDeCalcul!B48</f>
        <v>5.3</v>
      </c>
      <c r="E42" s="87" t="str">
        <f>Criteres!E42</f>
        <v>Pour chaque tableau de mise en forme, le contenu linéarisé reste-t-il compréhensible (hors cas particuliers) ?</v>
      </c>
      <c r="F42" s="84" t="str">
        <f>Criteres!D42</f>
        <v>A</v>
      </c>
      <c r="G42" s="89" t="str">
        <f>BaseDeCalcul!D48</f>
        <v>C</v>
      </c>
      <c r="H42" s="89" t="str">
        <f>BaseDeCalcul!E48</f>
        <v>C</v>
      </c>
      <c r="I42" s="89" t="str">
        <f>BaseDeCalcul!F48</f>
        <v>C</v>
      </c>
      <c r="J42" s="89" t="str">
        <f>BaseDeCalcul!G48</f>
        <v>C</v>
      </c>
      <c r="K42" s="89" t="str">
        <f>BaseDeCalcul!H48</f>
        <v>C</v>
      </c>
      <c r="L42" s="89" t="str">
        <f>BaseDeCalcul!I48</f>
        <v>C</v>
      </c>
      <c r="M42" s="89" t="str">
        <f>BaseDeCalcul!J48</f>
        <v>C</v>
      </c>
      <c r="N42" s="89" t="str">
        <f>BaseDeCalcul!K48</f>
        <v>C</v>
      </c>
      <c r="O42" s="89" t="str">
        <f>BaseDeCalcul!L48</f>
        <v>C</v>
      </c>
      <c r="P42" s="89" t="str">
        <f>BaseDeCalcul!M48</f>
        <v>C</v>
      </c>
      <c r="Q42" s="89" t="str">
        <f>BaseDeCalcul!N48</f>
        <v>C</v>
      </c>
      <c r="R42" s="89" t="str">
        <f>BaseDeCalcul!O48</f>
        <v>NT</v>
      </c>
      <c r="S42" s="89" t="str">
        <f>BaseDeCalcul!P48</f>
        <v>NT</v>
      </c>
      <c r="T42" s="89" t="str">
        <f>BaseDeCalcul!Q48</f>
        <v>NT</v>
      </c>
      <c r="U42" s="89" t="str">
        <f>BaseDeCalcul!R48</f>
        <v>NT</v>
      </c>
      <c r="V42" s="89" t="str">
        <f>BaseDeCalcul!S48</f>
        <v>NT</v>
      </c>
      <c r="W42" s="89" t="str">
        <f>BaseDeCalcul!T48</f>
        <v>NT</v>
      </c>
      <c r="X42" s="89" t="str">
        <f>BaseDeCalcul!U48</f>
        <v>NT</v>
      </c>
      <c r="Y42" s="89" t="str">
        <f>BaseDeCalcul!V48</f>
        <v>NT</v>
      </c>
      <c r="Z42" s="89" t="str">
        <f>BaseDeCalcul!W48</f>
        <v>NT</v>
      </c>
      <c r="AA42" s="90" t="str">
        <f>BaseDeCalcul!AE48</f>
        <v>C</v>
      </c>
    </row>
    <row r="43" spans="1:27" ht="45" customHeight="1">
      <c r="A43">
        <v>5</v>
      </c>
      <c r="B43" s="86" t="str">
        <f>Criteres!B43</f>
        <v>Tableaux</v>
      </c>
      <c r="C43" s="84">
        <f>BaseDeCalcul!AA49</f>
        <v>40</v>
      </c>
      <c r="D43" s="84" t="str">
        <f>BaseDeCalcul!B49</f>
        <v>5.4</v>
      </c>
      <c r="E43" s="87" t="str">
        <f>Criteres!E43</f>
        <v>Pour chaque tableau de données ayant un titre, le titre est-il correctement associé au tableau de données ?</v>
      </c>
      <c r="F43" s="84" t="str">
        <f>Criteres!D43</f>
        <v>A</v>
      </c>
      <c r="G43" s="89" t="str">
        <f>BaseDeCalcul!D49</f>
        <v>NA</v>
      </c>
      <c r="H43" s="89" t="str">
        <f>BaseDeCalcul!E49</f>
        <v>NA</v>
      </c>
      <c r="I43" s="89" t="str">
        <f>BaseDeCalcul!F49</f>
        <v>NA</v>
      </c>
      <c r="J43" s="89" t="str">
        <f>BaseDeCalcul!G49</f>
        <v>NA</v>
      </c>
      <c r="K43" s="89" t="str">
        <f>BaseDeCalcul!H49</f>
        <v>NA</v>
      </c>
      <c r="L43" s="89" t="str">
        <f>BaseDeCalcul!I49</f>
        <v>NA</v>
      </c>
      <c r="M43" s="89" t="str">
        <f>BaseDeCalcul!J49</f>
        <v>NA</v>
      </c>
      <c r="N43" s="89" t="str">
        <f>BaseDeCalcul!K49</f>
        <v>NA</v>
      </c>
      <c r="O43" s="89" t="str">
        <f>BaseDeCalcul!L49</f>
        <v>NA</v>
      </c>
      <c r="P43" s="89" t="str">
        <f>BaseDeCalcul!M49</f>
        <v>NA</v>
      </c>
      <c r="Q43" s="89" t="str">
        <f>BaseDeCalcul!N49</f>
        <v>NA</v>
      </c>
      <c r="R43" s="89" t="str">
        <f>BaseDeCalcul!O49</f>
        <v>NT</v>
      </c>
      <c r="S43" s="89" t="str">
        <f>BaseDeCalcul!P49</f>
        <v>NT</v>
      </c>
      <c r="T43" s="89" t="str">
        <f>BaseDeCalcul!Q49</f>
        <v>NT</v>
      </c>
      <c r="U43" s="89" t="str">
        <f>BaseDeCalcul!R49</f>
        <v>NT</v>
      </c>
      <c r="V43" s="89" t="str">
        <f>BaseDeCalcul!S49</f>
        <v>NT</v>
      </c>
      <c r="W43" s="89" t="str">
        <f>BaseDeCalcul!T49</f>
        <v>NT</v>
      </c>
      <c r="X43" s="89" t="str">
        <f>BaseDeCalcul!U49</f>
        <v>NT</v>
      </c>
      <c r="Y43" s="89" t="str">
        <f>BaseDeCalcul!V49</f>
        <v>NT</v>
      </c>
      <c r="Z43" s="89" t="str">
        <f>BaseDeCalcul!W49</f>
        <v>NT</v>
      </c>
      <c r="AA43" s="90" t="str">
        <f>BaseDeCalcul!AE49</f>
        <v>NA</v>
      </c>
    </row>
    <row r="44" spans="1:27" ht="45" customHeight="1">
      <c r="A44">
        <v>5</v>
      </c>
      <c r="B44" s="86" t="str">
        <f>Criteres!B44</f>
        <v>Tableaux</v>
      </c>
      <c r="C44" s="84">
        <f>BaseDeCalcul!AA50</f>
        <v>41</v>
      </c>
      <c r="D44" s="84" t="str">
        <f>BaseDeCalcul!B50</f>
        <v>5.5</v>
      </c>
      <c r="E44" s="87" t="str">
        <f>Criteres!E44</f>
        <v>Pour chaque tableau de données ayant un titre, celui-ci est-il pertinent ?</v>
      </c>
      <c r="F44" s="84" t="str">
        <f>Criteres!D44</f>
        <v>A</v>
      </c>
      <c r="G44" s="89" t="str">
        <f>BaseDeCalcul!D50</f>
        <v>NA</v>
      </c>
      <c r="H44" s="89" t="str">
        <f>BaseDeCalcul!E50</f>
        <v>NA</v>
      </c>
      <c r="I44" s="89" t="str">
        <f>BaseDeCalcul!F50</f>
        <v>NA</v>
      </c>
      <c r="J44" s="89" t="str">
        <f>BaseDeCalcul!G50</f>
        <v>NA</v>
      </c>
      <c r="K44" s="89" t="str">
        <f>BaseDeCalcul!H50</f>
        <v>NA</v>
      </c>
      <c r="L44" s="89" t="str">
        <f>BaseDeCalcul!I50</f>
        <v>NA</v>
      </c>
      <c r="M44" s="89" t="str">
        <f>BaseDeCalcul!J50</f>
        <v>NA</v>
      </c>
      <c r="N44" s="89" t="str">
        <f>BaseDeCalcul!K50</f>
        <v>NA</v>
      </c>
      <c r="O44" s="89" t="str">
        <f>BaseDeCalcul!L50</f>
        <v>NA</v>
      </c>
      <c r="P44" s="89" t="str">
        <f>BaseDeCalcul!M50</f>
        <v>NA</v>
      </c>
      <c r="Q44" s="89" t="str">
        <f>BaseDeCalcul!N50</f>
        <v>NA</v>
      </c>
      <c r="R44" s="89" t="str">
        <f>BaseDeCalcul!O50</f>
        <v>NT</v>
      </c>
      <c r="S44" s="89" t="str">
        <f>BaseDeCalcul!P50</f>
        <v>NT</v>
      </c>
      <c r="T44" s="89" t="str">
        <f>BaseDeCalcul!Q50</f>
        <v>NT</v>
      </c>
      <c r="U44" s="89" t="str">
        <f>BaseDeCalcul!R50</f>
        <v>NT</v>
      </c>
      <c r="V44" s="89" t="str">
        <f>BaseDeCalcul!S50</f>
        <v>NT</v>
      </c>
      <c r="W44" s="89" t="str">
        <f>BaseDeCalcul!T50</f>
        <v>NT</v>
      </c>
      <c r="X44" s="89" t="str">
        <f>BaseDeCalcul!U50</f>
        <v>NT</v>
      </c>
      <c r="Y44" s="89" t="str">
        <f>BaseDeCalcul!V50</f>
        <v>NT</v>
      </c>
      <c r="Z44" s="89" t="str">
        <f>BaseDeCalcul!W50</f>
        <v>NT</v>
      </c>
      <c r="AA44" s="90" t="str">
        <f>BaseDeCalcul!AE50</f>
        <v>NA</v>
      </c>
    </row>
    <row r="45" spans="1:27" ht="45" customHeight="1">
      <c r="A45">
        <v>5</v>
      </c>
      <c r="B45" s="86" t="str">
        <f>Criteres!B45</f>
        <v>Tableaux</v>
      </c>
      <c r="C45" s="84">
        <f>BaseDeCalcul!AA51</f>
        <v>42</v>
      </c>
      <c r="D45" s="84" t="str">
        <f>BaseDeCalcul!B51</f>
        <v>5.6</v>
      </c>
      <c r="E45" s="87" t="str">
        <f>Criteres!E45</f>
        <v>Pour chaque tableau de données, chaque en-tête de colonnes et chaque en-tête de lignes sont-ils correctement déclarés ?</v>
      </c>
      <c r="F45" s="84" t="str">
        <f>Criteres!D45</f>
        <v>A</v>
      </c>
      <c r="G45" s="89" t="str">
        <f>BaseDeCalcul!D51</f>
        <v>NA</v>
      </c>
      <c r="H45" s="89" t="str">
        <f>BaseDeCalcul!E51</f>
        <v>NA</v>
      </c>
      <c r="I45" s="89" t="str">
        <f>BaseDeCalcul!F51</f>
        <v>NA</v>
      </c>
      <c r="J45" s="89" t="str">
        <f>BaseDeCalcul!G51</f>
        <v>NA</v>
      </c>
      <c r="K45" s="89" t="str">
        <f>BaseDeCalcul!H51</f>
        <v>NA</v>
      </c>
      <c r="L45" s="89" t="str">
        <f>BaseDeCalcul!I51</f>
        <v>NA</v>
      </c>
      <c r="M45" s="89" t="str">
        <f>BaseDeCalcul!J51</f>
        <v>NA</v>
      </c>
      <c r="N45" s="89" t="str">
        <f>BaseDeCalcul!K51</f>
        <v>C</v>
      </c>
      <c r="O45" s="89" t="str">
        <f>BaseDeCalcul!L51</f>
        <v>NA</v>
      </c>
      <c r="P45" s="89" t="str">
        <f>BaseDeCalcul!M51</f>
        <v>NA</v>
      </c>
      <c r="Q45" s="89" t="str">
        <f>BaseDeCalcul!N51</f>
        <v>NA</v>
      </c>
      <c r="R45" s="89" t="str">
        <f>BaseDeCalcul!O51</f>
        <v>NT</v>
      </c>
      <c r="S45" s="89" t="str">
        <f>BaseDeCalcul!P51</f>
        <v>NT</v>
      </c>
      <c r="T45" s="89" t="str">
        <f>BaseDeCalcul!Q51</f>
        <v>NT</v>
      </c>
      <c r="U45" s="89" t="str">
        <f>BaseDeCalcul!R51</f>
        <v>NT</v>
      </c>
      <c r="V45" s="89" t="str">
        <f>BaseDeCalcul!S51</f>
        <v>NT</v>
      </c>
      <c r="W45" s="89" t="str">
        <f>BaseDeCalcul!T51</f>
        <v>NT</v>
      </c>
      <c r="X45" s="89" t="str">
        <f>BaseDeCalcul!U51</f>
        <v>NT</v>
      </c>
      <c r="Y45" s="89" t="str">
        <f>BaseDeCalcul!V51</f>
        <v>NT</v>
      </c>
      <c r="Z45" s="89" t="str">
        <f>BaseDeCalcul!W51</f>
        <v>NT</v>
      </c>
      <c r="AA45" s="90" t="str">
        <f>BaseDeCalcul!AE51</f>
        <v>C</v>
      </c>
    </row>
    <row r="46" spans="1:27" ht="45" customHeight="1">
      <c r="A46">
        <v>5</v>
      </c>
      <c r="B46" s="86" t="str">
        <f>Criteres!B46</f>
        <v>Tableaux</v>
      </c>
      <c r="C46" s="84">
        <f>BaseDeCalcul!AA52</f>
        <v>43</v>
      </c>
      <c r="D46" s="84" t="str">
        <f>BaseDeCalcul!B52</f>
        <v>5.7</v>
      </c>
      <c r="E46" s="87" t="str">
        <f>Criteres!E46</f>
        <v>Pour chaque tableau de données, la technique appropriée permettant d'associer chaque cellule avec ses en-têtes est-elle utilisée (hors cas particuliers) ?</v>
      </c>
      <c r="F46" s="84" t="str">
        <f>Criteres!D46</f>
        <v>A</v>
      </c>
      <c r="G46" s="89" t="str">
        <f>BaseDeCalcul!D52</f>
        <v>NA</v>
      </c>
      <c r="H46" s="89" t="str">
        <f>BaseDeCalcul!E52</f>
        <v>NA</v>
      </c>
      <c r="I46" s="89" t="str">
        <f>BaseDeCalcul!F52</f>
        <v>NA</v>
      </c>
      <c r="J46" s="89" t="str">
        <f>BaseDeCalcul!G52</f>
        <v>NA</v>
      </c>
      <c r="K46" s="89" t="str">
        <f>BaseDeCalcul!H52</f>
        <v>NA</v>
      </c>
      <c r="L46" s="89" t="str">
        <f>BaseDeCalcul!I52</f>
        <v>NA</v>
      </c>
      <c r="M46" s="89" t="str">
        <f>BaseDeCalcul!J52</f>
        <v>NA</v>
      </c>
      <c r="N46" s="89" t="str">
        <f>BaseDeCalcul!K52</f>
        <v>C</v>
      </c>
      <c r="O46" s="89" t="str">
        <f>BaseDeCalcul!L52</f>
        <v>NA</v>
      </c>
      <c r="P46" s="89" t="str">
        <f>BaseDeCalcul!M52</f>
        <v>NA</v>
      </c>
      <c r="Q46" s="89" t="str">
        <f>BaseDeCalcul!N52</f>
        <v>NA</v>
      </c>
      <c r="R46" s="89" t="str">
        <f>BaseDeCalcul!O52</f>
        <v>NT</v>
      </c>
      <c r="S46" s="89" t="str">
        <f>BaseDeCalcul!P52</f>
        <v>NT</v>
      </c>
      <c r="T46" s="89" t="str">
        <f>BaseDeCalcul!Q52</f>
        <v>NT</v>
      </c>
      <c r="U46" s="89" t="str">
        <f>BaseDeCalcul!R52</f>
        <v>NT</v>
      </c>
      <c r="V46" s="89" t="str">
        <f>BaseDeCalcul!S52</f>
        <v>NT</v>
      </c>
      <c r="W46" s="89" t="str">
        <f>BaseDeCalcul!T52</f>
        <v>NT</v>
      </c>
      <c r="X46" s="89" t="str">
        <f>BaseDeCalcul!U52</f>
        <v>NT</v>
      </c>
      <c r="Y46" s="89" t="str">
        <f>BaseDeCalcul!V52</f>
        <v>NT</v>
      </c>
      <c r="Z46" s="89" t="str">
        <f>BaseDeCalcul!W52</f>
        <v>NT</v>
      </c>
      <c r="AA46" s="90" t="str">
        <f>BaseDeCalcul!AE52</f>
        <v>C</v>
      </c>
    </row>
    <row r="47" spans="1:27" ht="45" customHeight="1">
      <c r="A47">
        <v>5</v>
      </c>
      <c r="B47" s="86" t="str">
        <f>Criteres!B47</f>
        <v>Tableaux</v>
      </c>
      <c r="C47" s="84">
        <f>BaseDeCalcul!AA53</f>
        <v>44</v>
      </c>
      <c r="D47" s="84" t="str">
        <f>BaseDeCalcul!B53</f>
        <v>5.8</v>
      </c>
      <c r="E47" s="87" t="str">
        <f>Criteres!E47</f>
        <v>Chaque tableau de mise en forme ne doit pas utiliser d'éléments propres aux tableaux de données. Cette règle est-elle respectée ?</v>
      </c>
      <c r="F47" s="84" t="str">
        <f>Criteres!D47</f>
        <v>A</v>
      </c>
      <c r="G47" s="89" t="str">
        <f>BaseDeCalcul!D53</f>
        <v>C</v>
      </c>
      <c r="H47" s="89" t="str">
        <f>BaseDeCalcul!E53</f>
        <v>C</v>
      </c>
      <c r="I47" s="89" t="str">
        <f>BaseDeCalcul!F53</f>
        <v>C</v>
      </c>
      <c r="J47" s="89" t="str">
        <f>BaseDeCalcul!G53</f>
        <v>C</v>
      </c>
      <c r="K47" s="89" t="str">
        <f>BaseDeCalcul!H53</f>
        <v>C</v>
      </c>
      <c r="L47" s="89" t="str">
        <f>BaseDeCalcul!I53</f>
        <v>C</v>
      </c>
      <c r="M47" s="89" t="str">
        <f>BaseDeCalcul!J53</f>
        <v>C</v>
      </c>
      <c r="N47" s="89" t="str">
        <f>BaseDeCalcul!K53</f>
        <v>C</v>
      </c>
      <c r="O47" s="89" t="str">
        <f>BaseDeCalcul!L53</f>
        <v>C</v>
      </c>
      <c r="P47" s="89" t="str">
        <f>BaseDeCalcul!M53</f>
        <v>C</v>
      </c>
      <c r="Q47" s="89" t="str">
        <f>BaseDeCalcul!N53</f>
        <v>C</v>
      </c>
      <c r="R47" s="89" t="str">
        <f>BaseDeCalcul!O53</f>
        <v>NT</v>
      </c>
      <c r="S47" s="89" t="str">
        <f>BaseDeCalcul!P53</f>
        <v>NT</v>
      </c>
      <c r="T47" s="89" t="str">
        <f>BaseDeCalcul!Q53</f>
        <v>NT</v>
      </c>
      <c r="U47" s="89" t="str">
        <f>BaseDeCalcul!R53</f>
        <v>NT</v>
      </c>
      <c r="V47" s="89" t="str">
        <f>BaseDeCalcul!S53</f>
        <v>NT</v>
      </c>
      <c r="W47" s="89" t="str">
        <f>BaseDeCalcul!T53</f>
        <v>NT</v>
      </c>
      <c r="X47" s="89" t="str">
        <f>BaseDeCalcul!U53</f>
        <v>NT</v>
      </c>
      <c r="Y47" s="89" t="str">
        <f>BaseDeCalcul!V53</f>
        <v>NT</v>
      </c>
      <c r="Z47" s="89" t="str">
        <f>BaseDeCalcul!W53</f>
        <v>NT</v>
      </c>
      <c r="AA47" s="90" t="str">
        <f>BaseDeCalcul!AE53</f>
        <v>C</v>
      </c>
    </row>
    <row r="48" spans="1:27" ht="45" customHeight="1">
      <c r="A48">
        <v>5</v>
      </c>
      <c r="B48" s="86" t="str">
        <f>Criteres!B48</f>
        <v>Liens</v>
      </c>
      <c r="C48" s="84">
        <f>BaseDeCalcul!AA54</f>
        <v>45</v>
      </c>
      <c r="D48" s="84" t="str">
        <f>BaseDeCalcul!B54</f>
        <v>6.1</v>
      </c>
      <c r="E48" s="87" t="str">
        <f>Criteres!E48</f>
        <v>Chaque lien est-il explicite (hors cas particuliers) ?</v>
      </c>
      <c r="F48" s="84" t="str">
        <f>Criteres!D48</f>
        <v>A</v>
      </c>
      <c r="G48" s="89" t="str">
        <f>BaseDeCalcul!D54</f>
        <v>NA</v>
      </c>
      <c r="H48" s="89" t="str">
        <f>BaseDeCalcul!E54</f>
        <v>NC</v>
      </c>
      <c r="I48" s="89" t="str">
        <f>BaseDeCalcul!F54</f>
        <v>NA</v>
      </c>
      <c r="J48" s="89" t="str">
        <f>BaseDeCalcul!G54</f>
        <v>NA</v>
      </c>
      <c r="K48" s="89" t="str">
        <f>BaseDeCalcul!H54</f>
        <v>NA</v>
      </c>
      <c r="L48" s="89" t="str">
        <f>BaseDeCalcul!I54</f>
        <v>NA</v>
      </c>
      <c r="M48" s="89" t="str">
        <f>BaseDeCalcul!J54</f>
        <v>NA</v>
      </c>
      <c r="N48" s="89" t="str">
        <f>BaseDeCalcul!K54</f>
        <v>NA</v>
      </c>
      <c r="O48" s="89" t="str">
        <f>BaseDeCalcul!L54</f>
        <v>NA</v>
      </c>
      <c r="P48" s="89" t="str">
        <f>BaseDeCalcul!M54</f>
        <v>NA</v>
      </c>
      <c r="Q48" s="89" t="str">
        <f>BaseDeCalcul!N54</f>
        <v>NA</v>
      </c>
      <c r="R48" s="89" t="str">
        <f>BaseDeCalcul!O54</f>
        <v>NT</v>
      </c>
      <c r="S48" s="89" t="str">
        <f>BaseDeCalcul!P54</f>
        <v>NT</v>
      </c>
      <c r="T48" s="89" t="str">
        <f>BaseDeCalcul!Q54</f>
        <v>NT</v>
      </c>
      <c r="U48" s="89" t="str">
        <f>BaseDeCalcul!R54</f>
        <v>NT</v>
      </c>
      <c r="V48" s="89" t="str">
        <f>BaseDeCalcul!S54</f>
        <v>NT</v>
      </c>
      <c r="W48" s="89" t="str">
        <f>BaseDeCalcul!T54</f>
        <v>NT</v>
      </c>
      <c r="X48" s="89" t="str">
        <f>BaseDeCalcul!U54</f>
        <v>NT</v>
      </c>
      <c r="Y48" s="89" t="str">
        <f>BaseDeCalcul!V54</f>
        <v>NT</v>
      </c>
      <c r="Z48" s="89" t="str">
        <f>BaseDeCalcul!W54</f>
        <v>NT</v>
      </c>
      <c r="AA48" s="90" t="str">
        <f>BaseDeCalcul!AE54</f>
        <v>NC</v>
      </c>
    </row>
    <row r="49" spans="1:27" ht="45" customHeight="1">
      <c r="A49">
        <v>5</v>
      </c>
      <c r="B49" s="86" t="str">
        <f>Criteres!B49</f>
        <v>Liens</v>
      </c>
      <c r="C49" s="84">
        <f>BaseDeCalcul!AA55</f>
        <v>46</v>
      </c>
      <c r="D49" s="84" t="str">
        <f>BaseDeCalcul!B55</f>
        <v>6.2</v>
      </c>
      <c r="E49" s="87" t="str">
        <f>Criteres!E49</f>
        <v>Dans chaque page web, chaque lien, à l'exception des ancres, a-t-il un intitulé ?</v>
      </c>
      <c r="F49" s="84" t="str">
        <f>Criteres!D49</f>
        <v>A</v>
      </c>
      <c r="G49" s="89" t="str">
        <f>BaseDeCalcul!D55</f>
        <v>NA</v>
      </c>
      <c r="H49" s="89" t="str">
        <f>BaseDeCalcul!E55</f>
        <v>C</v>
      </c>
      <c r="I49" s="89" t="str">
        <f>BaseDeCalcul!F55</f>
        <v>NA</v>
      </c>
      <c r="J49" s="89" t="str">
        <f>BaseDeCalcul!G55</f>
        <v>NA</v>
      </c>
      <c r="K49" s="89" t="str">
        <f>BaseDeCalcul!H55</f>
        <v>NA</v>
      </c>
      <c r="L49" s="89" t="str">
        <f>BaseDeCalcul!I55</f>
        <v>NA</v>
      </c>
      <c r="M49" s="89" t="str">
        <f>BaseDeCalcul!J55</f>
        <v>NA</v>
      </c>
      <c r="N49" s="89" t="str">
        <f>BaseDeCalcul!K55</f>
        <v>NA</v>
      </c>
      <c r="O49" s="89" t="str">
        <f>BaseDeCalcul!L55</f>
        <v>NA</v>
      </c>
      <c r="P49" s="89" t="str">
        <f>BaseDeCalcul!M55</f>
        <v>NA</v>
      </c>
      <c r="Q49" s="89" t="str">
        <f>BaseDeCalcul!N55</f>
        <v>NA</v>
      </c>
      <c r="R49" s="89" t="str">
        <f>BaseDeCalcul!O55</f>
        <v>NT</v>
      </c>
      <c r="S49" s="89" t="str">
        <f>BaseDeCalcul!P55</f>
        <v>NT</v>
      </c>
      <c r="T49" s="89" t="str">
        <f>BaseDeCalcul!Q55</f>
        <v>NT</v>
      </c>
      <c r="U49" s="89" t="str">
        <f>BaseDeCalcul!R55</f>
        <v>NT</v>
      </c>
      <c r="V49" s="89" t="str">
        <f>BaseDeCalcul!S55</f>
        <v>NT</v>
      </c>
      <c r="W49" s="89" t="str">
        <f>BaseDeCalcul!T55</f>
        <v>NT</v>
      </c>
      <c r="X49" s="89" t="str">
        <f>BaseDeCalcul!U55</f>
        <v>NT</v>
      </c>
      <c r="Y49" s="89" t="str">
        <f>BaseDeCalcul!V55</f>
        <v>NT</v>
      </c>
      <c r="Z49" s="89" t="str">
        <f>BaseDeCalcul!W55</f>
        <v>NT</v>
      </c>
      <c r="AA49" s="90" t="str">
        <f>BaseDeCalcul!AE55</f>
        <v>C</v>
      </c>
    </row>
    <row r="50" spans="1:27" ht="45" customHeight="1">
      <c r="A50">
        <v>5</v>
      </c>
      <c r="B50" s="86" t="str">
        <f>Criteres!B50</f>
        <v>Liens</v>
      </c>
      <c r="C50" s="84">
        <f>BaseDeCalcul!AA56</f>
        <v>47</v>
      </c>
      <c r="D50" s="84" t="str">
        <f>BaseDeCalcul!B56</f>
        <v>6.3</v>
      </c>
      <c r="E50" s="87" t="str">
        <f>Criteres!E50</f>
        <v>Chaque intitulé de lien seul est-il explicite hors contexte (hors cas particuliers) ?</v>
      </c>
      <c r="F50" s="84" t="str">
        <f>Criteres!D50</f>
        <v>AAA</v>
      </c>
      <c r="G50" s="89" t="str">
        <f>BaseDeCalcul!D56</f>
        <v>NT</v>
      </c>
      <c r="H50" s="89" t="str">
        <f>BaseDeCalcul!E56</f>
        <v>NT</v>
      </c>
      <c r="I50" s="89" t="str">
        <f>BaseDeCalcul!F56</f>
        <v>NT</v>
      </c>
      <c r="J50" s="89" t="str">
        <f>BaseDeCalcul!G56</f>
        <v>NT</v>
      </c>
      <c r="K50" s="89" t="str">
        <f>BaseDeCalcul!H56</f>
        <v>NT</v>
      </c>
      <c r="L50" s="89" t="str">
        <f>BaseDeCalcul!I56</f>
        <v>NT</v>
      </c>
      <c r="M50" s="89" t="str">
        <f>BaseDeCalcul!J56</f>
        <v>NT</v>
      </c>
      <c r="N50" s="89" t="str">
        <f>BaseDeCalcul!K56</f>
        <v>NT</v>
      </c>
      <c r="O50" s="89" t="str">
        <f>BaseDeCalcul!L56</f>
        <v>NT</v>
      </c>
      <c r="P50" s="89" t="str">
        <f>BaseDeCalcul!M56</f>
        <v>NT</v>
      </c>
      <c r="Q50" s="89" t="str">
        <f>BaseDeCalcul!N56</f>
        <v>NT</v>
      </c>
      <c r="R50" s="89" t="str">
        <f>BaseDeCalcul!O56</f>
        <v>NT</v>
      </c>
      <c r="S50" s="89" t="str">
        <f>BaseDeCalcul!P56</f>
        <v>NT</v>
      </c>
      <c r="T50" s="89" t="str">
        <f>BaseDeCalcul!Q56</f>
        <v>NT</v>
      </c>
      <c r="U50" s="89" t="str">
        <f>BaseDeCalcul!R56</f>
        <v>NT</v>
      </c>
      <c r="V50" s="89" t="str">
        <f>BaseDeCalcul!S56</f>
        <v>NT</v>
      </c>
      <c r="W50" s="89" t="str">
        <f>BaseDeCalcul!T56</f>
        <v>NT</v>
      </c>
      <c r="X50" s="89" t="str">
        <f>BaseDeCalcul!U56</f>
        <v>NT</v>
      </c>
      <c r="Y50" s="89" t="str">
        <f>BaseDeCalcul!V56</f>
        <v>NT</v>
      </c>
      <c r="Z50" s="89" t="str">
        <f>BaseDeCalcul!W56</f>
        <v>NT</v>
      </c>
      <c r="AA50" s="90" t="str">
        <f>BaseDeCalcul!AE56</f>
        <v>NT</v>
      </c>
    </row>
    <row r="51" spans="1:27" ht="45" customHeight="1">
      <c r="A51">
        <v>6</v>
      </c>
      <c r="B51" s="86" t="str">
        <f>Criteres!B51</f>
        <v>Script</v>
      </c>
      <c r="C51" s="84">
        <f>BaseDeCalcul!AA57</f>
        <v>48</v>
      </c>
      <c r="D51" s="84" t="str">
        <f>BaseDeCalcul!B57</f>
        <v>7.1</v>
      </c>
      <c r="E51" s="87" t="str">
        <f>Criteres!E51</f>
        <v>Chaque script est-il, si nécessaire, compatible avec les technologies d'assistance ?</v>
      </c>
      <c r="F51" s="84" t="str">
        <f>Criteres!D51</f>
        <v>A</v>
      </c>
      <c r="G51" s="89" t="str">
        <f>BaseDeCalcul!D57</f>
        <v>NC</v>
      </c>
      <c r="H51" s="89" t="str">
        <f>BaseDeCalcul!E57</f>
        <v>NC</v>
      </c>
      <c r="I51" s="89" t="str">
        <f>BaseDeCalcul!F57</f>
        <v>NC</v>
      </c>
      <c r="J51" s="89" t="str">
        <f>BaseDeCalcul!G57</f>
        <v>NC</v>
      </c>
      <c r="K51" s="89" t="str">
        <f>BaseDeCalcul!H57</f>
        <v>NC</v>
      </c>
      <c r="L51" s="89" t="str">
        <f>BaseDeCalcul!I57</f>
        <v>NC</v>
      </c>
      <c r="M51" s="89" t="str">
        <f>BaseDeCalcul!J57</f>
        <v>NC</v>
      </c>
      <c r="N51" s="89" t="str">
        <f>BaseDeCalcul!K57</f>
        <v>NC</v>
      </c>
      <c r="O51" s="89" t="str">
        <f>BaseDeCalcul!L57</f>
        <v>NC</v>
      </c>
      <c r="P51" s="89" t="str">
        <f>BaseDeCalcul!M57</f>
        <v>NC</v>
      </c>
      <c r="Q51" s="89" t="str">
        <f>BaseDeCalcul!N57</f>
        <v>NC</v>
      </c>
      <c r="R51" s="89" t="str">
        <f>BaseDeCalcul!O57</f>
        <v>NT</v>
      </c>
      <c r="S51" s="89" t="str">
        <f>BaseDeCalcul!P57</f>
        <v>NT</v>
      </c>
      <c r="T51" s="89" t="str">
        <f>BaseDeCalcul!Q57</f>
        <v>NT</v>
      </c>
      <c r="U51" s="89" t="str">
        <f>BaseDeCalcul!R57</f>
        <v>NT</v>
      </c>
      <c r="V51" s="89" t="str">
        <f>BaseDeCalcul!S57</f>
        <v>NT</v>
      </c>
      <c r="W51" s="89" t="str">
        <f>BaseDeCalcul!T57</f>
        <v>NT</v>
      </c>
      <c r="X51" s="89" t="str">
        <f>BaseDeCalcul!U57</f>
        <v>NT</v>
      </c>
      <c r="Y51" s="89" t="str">
        <f>BaseDeCalcul!V57</f>
        <v>NT</v>
      </c>
      <c r="Z51" s="89" t="str">
        <f>BaseDeCalcul!W57</f>
        <v>NT</v>
      </c>
      <c r="AA51" s="90" t="str">
        <f>BaseDeCalcul!AE57</f>
        <v>NC</v>
      </c>
    </row>
    <row r="52" spans="1:27" ht="45" customHeight="1">
      <c r="A52">
        <v>6</v>
      </c>
      <c r="B52" s="86" t="str">
        <f>Criteres!B52</f>
        <v>Script</v>
      </c>
      <c r="C52" s="84">
        <f>BaseDeCalcul!AA58</f>
        <v>49</v>
      </c>
      <c r="D52" s="84" t="str">
        <f>BaseDeCalcul!B58</f>
        <v>7.2</v>
      </c>
      <c r="E52" s="87" t="str">
        <f>Criteres!E52</f>
        <v>Pour chaque script ayant une alternative, cette alternative est-elle pertinente ?</v>
      </c>
      <c r="F52" s="84" t="str">
        <f>Criteres!D52</f>
        <v>A</v>
      </c>
      <c r="G52" s="89" t="str">
        <f>BaseDeCalcul!D58</f>
        <v>NA</v>
      </c>
      <c r="H52" s="89" t="str">
        <f>BaseDeCalcul!E58</f>
        <v>NA</v>
      </c>
      <c r="I52" s="89" t="str">
        <f>BaseDeCalcul!F58</f>
        <v>NA</v>
      </c>
      <c r="J52" s="89" t="str">
        <f>BaseDeCalcul!G58</f>
        <v>NA</v>
      </c>
      <c r="K52" s="89" t="str">
        <f>BaseDeCalcul!H58</f>
        <v>NA</v>
      </c>
      <c r="L52" s="89" t="str">
        <f>BaseDeCalcul!I58</f>
        <v>NA</v>
      </c>
      <c r="M52" s="89" t="str">
        <f>BaseDeCalcul!J58</f>
        <v>NA</v>
      </c>
      <c r="N52" s="89" t="str">
        <f>BaseDeCalcul!K58</f>
        <v>NA</v>
      </c>
      <c r="O52" s="89" t="str">
        <f>BaseDeCalcul!L58</f>
        <v>NA</v>
      </c>
      <c r="P52" s="89" t="str">
        <f>BaseDeCalcul!M58</f>
        <v>NA</v>
      </c>
      <c r="Q52" s="89" t="str">
        <f>BaseDeCalcul!N58</f>
        <v>NA</v>
      </c>
      <c r="R52" s="89" t="str">
        <f>BaseDeCalcul!O58</f>
        <v>NT</v>
      </c>
      <c r="S52" s="89" t="str">
        <f>BaseDeCalcul!P58</f>
        <v>NT</v>
      </c>
      <c r="T52" s="89" t="str">
        <f>BaseDeCalcul!Q58</f>
        <v>NT</v>
      </c>
      <c r="U52" s="89" t="str">
        <f>BaseDeCalcul!R58</f>
        <v>NT</v>
      </c>
      <c r="V52" s="89" t="str">
        <f>BaseDeCalcul!S58</f>
        <v>NT</v>
      </c>
      <c r="W52" s="89" t="str">
        <f>BaseDeCalcul!T58</f>
        <v>NT</v>
      </c>
      <c r="X52" s="89" t="str">
        <f>BaseDeCalcul!U58</f>
        <v>NT</v>
      </c>
      <c r="Y52" s="89" t="str">
        <f>BaseDeCalcul!V58</f>
        <v>NT</v>
      </c>
      <c r="Z52" s="89" t="str">
        <f>BaseDeCalcul!W58</f>
        <v>NT</v>
      </c>
      <c r="AA52" s="90" t="str">
        <f>BaseDeCalcul!AE58</f>
        <v>NA</v>
      </c>
    </row>
    <row r="53" spans="1:27" ht="45" customHeight="1">
      <c r="A53">
        <v>6</v>
      </c>
      <c r="B53" s="86" t="str">
        <f>Criteres!B53</f>
        <v>Script</v>
      </c>
      <c r="C53" s="84">
        <f>BaseDeCalcul!AA59</f>
        <v>50</v>
      </c>
      <c r="D53" s="84" t="str">
        <f>BaseDeCalcul!B59</f>
        <v>7.3</v>
      </c>
      <c r="E53" s="87" t="str">
        <f>Criteres!E53</f>
        <v>Chaque script est-il contrôlable par le clavier et par tout dispositif de pointage (hors cas particuliers) ?</v>
      </c>
      <c r="F53" s="84" t="str">
        <f>Criteres!D53</f>
        <v>A</v>
      </c>
      <c r="G53" s="89" t="str">
        <f>BaseDeCalcul!D59</f>
        <v>NA</v>
      </c>
      <c r="H53" s="89" t="str">
        <f>BaseDeCalcul!E59</f>
        <v>NC</v>
      </c>
      <c r="I53" s="89" t="str">
        <f>BaseDeCalcul!F59</f>
        <v>NC</v>
      </c>
      <c r="J53" s="89" t="str">
        <f>BaseDeCalcul!G59</f>
        <v>NC</v>
      </c>
      <c r="K53" s="89" t="str">
        <f>BaseDeCalcul!H59</f>
        <v>NC</v>
      </c>
      <c r="L53" s="89" t="str">
        <f>BaseDeCalcul!I59</f>
        <v>NA</v>
      </c>
      <c r="M53" s="89" t="str">
        <f>BaseDeCalcul!J59</f>
        <v>NC</v>
      </c>
      <c r="N53" s="89" t="str">
        <f>BaseDeCalcul!K59</f>
        <v>NA</v>
      </c>
      <c r="O53" s="89" t="str">
        <f>BaseDeCalcul!L59</f>
        <v>NA</v>
      </c>
      <c r="P53" s="89" t="str">
        <f>BaseDeCalcul!M59</f>
        <v>NA</v>
      </c>
      <c r="Q53" s="89" t="str">
        <f>BaseDeCalcul!N59</f>
        <v>NC</v>
      </c>
      <c r="R53" s="89" t="str">
        <f>BaseDeCalcul!O59</f>
        <v>NT</v>
      </c>
      <c r="S53" s="89" t="str">
        <f>BaseDeCalcul!P59</f>
        <v>NT</v>
      </c>
      <c r="T53" s="89" t="str">
        <f>BaseDeCalcul!Q59</f>
        <v>NT</v>
      </c>
      <c r="U53" s="89" t="str">
        <f>BaseDeCalcul!R59</f>
        <v>NT</v>
      </c>
      <c r="V53" s="89" t="str">
        <f>BaseDeCalcul!S59</f>
        <v>NT</v>
      </c>
      <c r="W53" s="89" t="str">
        <f>BaseDeCalcul!T59</f>
        <v>NT</v>
      </c>
      <c r="X53" s="89" t="str">
        <f>BaseDeCalcul!U59</f>
        <v>NT</v>
      </c>
      <c r="Y53" s="89" t="str">
        <f>BaseDeCalcul!V59</f>
        <v>NT</v>
      </c>
      <c r="Z53" s="89" t="str">
        <f>BaseDeCalcul!W59</f>
        <v>NT</v>
      </c>
      <c r="AA53" s="90" t="str">
        <f>BaseDeCalcul!AE59</f>
        <v>NC</v>
      </c>
    </row>
    <row r="54" spans="1:27" ht="45" customHeight="1">
      <c r="A54">
        <v>6</v>
      </c>
      <c r="B54" s="86" t="str">
        <f>Criteres!B54</f>
        <v>Script</v>
      </c>
      <c r="C54" s="84">
        <f>BaseDeCalcul!AA60</f>
        <v>51</v>
      </c>
      <c r="D54" s="84" t="str">
        <f>BaseDeCalcul!B60</f>
        <v>7.4</v>
      </c>
      <c r="E54" s="87" t="str">
        <f>Criteres!E54</f>
        <v>Pour chaque script qui initie un changement de contexte, l'utilisateur est-il averti ou en a-t-il le contrôle ?</v>
      </c>
      <c r="F54" s="84" t="str">
        <f>Criteres!D54</f>
        <v>A</v>
      </c>
      <c r="G54" s="89" t="str">
        <f>BaseDeCalcul!D60</f>
        <v>NA</v>
      </c>
      <c r="H54" s="89" t="str">
        <f>BaseDeCalcul!E60</f>
        <v>NA</v>
      </c>
      <c r="I54" s="89" t="str">
        <f>BaseDeCalcul!F60</f>
        <v>NA</v>
      </c>
      <c r="J54" s="89" t="str">
        <f>BaseDeCalcul!G60</f>
        <v>NA</v>
      </c>
      <c r="K54" s="89" t="str">
        <f>BaseDeCalcul!H60</f>
        <v>NA</v>
      </c>
      <c r="L54" s="89" t="str">
        <f>BaseDeCalcul!I60</f>
        <v>NA</v>
      </c>
      <c r="M54" s="89" t="str">
        <f>BaseDeCalcul!J60</f>
        <v>NA</v>
      </c>
      <c r="N54" s="89" t="str">
        <f>BaseDeCalcul!K60</f>
        <v>NA</v>
      </c>
      <c r="O54" s="89" t="str">
        <f>BaseDeCalcul!L60</f>
        <v>NA</v>
      </c>
      <c r="P54" s="89" t="str">
        <f>BaseDeCalcul!M60</f>
        <v>NA</v>
      </c>
      <c r="Q54" s="89" t="str">
        <f>BaseDeCalcul!N60</f>
        <v>NA</v>
      </c>
      <c r="R54" s="89" t="str">
        <f>BaseDeCalcul!O60</f>
        <v>NT</v>
      </c>
      <c r="S54" s="89" t="str">
        <f>BaseDeCalcul!P60</f>
        <v>NT</v>
      </c>
      <c r="T54" s="89" t="str">
        <f>BaseDeCalcul!Q60</f>
        <v>NT</v>
      </c>
      <c r="U54" s="89" t="str">
        <f>BaseDeCalcul!R60</f>
        <v>NT</v>
      </c>
      <c r="V54" s="89" t="str">
        <f>BaseDeCalcul!S60</f>
        <v>NT</v>
      </c>
      <c r="W54" s="89" t="str">
        <f>BaseDeCalcul!T60</f>
        <v>NT</v>
      </c>
      <c r="X54" s="89" t="str">
        <f>BaseDeCalcul!U60</f>
        <v>NT</v>
      </c>
      <c r="Y54" s="89" t="str">
        <f>BaseDeCalcul!V60</f>
        <v>NT</v>
      </c>
      <c r="Z54" s="89" t="str">
        <f>BaseDeCalcul!W60</f>
        <v>NT</v>
      </c>
      <c r="AA54" s="90" t="str">
        <f>BaseDeCalcul!AE60</f>
        <v>NA</v>
      </c>
    </row>
    <row r="55" spans="1:27" ht="45" customHeight="1">
      <c r="A55">
        <v>6</v>
      </c>
      <c r="B55" s="86" t="str">
        <f>Criteres!B55</f>
        <v>Script</v>
      </c>
      <c r="C55" s="84">
        <f>BaseDeCalcul!AA61</f>
        <v>52</v>
      </c>
      <c r="D55" s="84" t="str">
        <f>BaseDeCalcul!B61</f>
        <v>7.5</v>
      </c>
      <c r="E55" s="87" t="str">
        <f>Criteres!E55</f>
        <v>Dans chaque page web, les messages de statut sont-ils correctement restitués par les technologies d'assistance ?</v>
      </c>
      <c r="F55" s="84" t="str">
        <f>Criteres!D55</f>
        <v>AA</v>
      </c>
      <c r="G55" s="89" t="str">
        <f>BaseDeCalcul!D61</f>
        <v>NA</v>
      </c>
      <c r="H55" s="89" t="str">
        <f>BaseDeCalcul!E61</f>
        <v>NA</v>
      </c>
      <c r="I55" s="89" t="str">
        <f>BaseDeCalcul!F61</f>
        <v>NA</v>
      </c>
      <c r="J55" s="89" t="str">
        <f>BaseDeCalcul!G61</f>
        <v>NA</v>
      </c>
      <c r="K55" s="89" t="str">
        <f>BaseDeCalcul!H61</f>
        <v>NA</v>
      </c>
      <c r="L55" s="89" t="str">
        <f>BaseDeCalcul!I61</f>
        <v>NC</v>
      </c>
      <c r="M55" s="89" t="str">
        <f>BaseDeCalcul!J61</f>
        <v>NA</v>
      </c>
      <c r="N55" s="89" t="str">
        <f>BaseDeCalcul!K61</f>
        <v>NA</v>
      </c>
      <c r="O55" s="89" t="str">
        <f>BaseDeCalcul!L61</f>
        <v>NA</v>
      </c>
      <c r="P55" s="89" t="str">
        <f>BaseDeCalcul!M61</f>
        <v>NA</v>
      </c>
      <c r="Q55" s="89" t="str">
        <f>BaseDeCalcul!N61</f>
        <v>NA</v>
      </c>
      <c r="R55" s="89" t="str">
        <f>BaseDeCalcul!O61</f>
        <v>NT</v>
      </c>
      <c r="S55" s="89" t="str">
        <f>BaseDeCalcul!P61</f>
        <v>NT</v>
      </c>
      <c r="T55" s="89" t="str">
        <f>BaseDeCalcul!Q61</f>
        <v>NT</v>
      </c>
      <c r="U55" s="89" t="str">
        <f>BaseDeCalcul!R61</f>
        <v>NT</v>
      </c>
      <c r="V55" s="89" t="str">
        <f>BaseDeCalcul!S61</f>
        <v>NT</v>
      </c>
      <c r="W55" s="89" t="str">
        <f>BaseDeCalcul!T61</f>
        <v>NT</v>
      </c>
      <c r="X55" s="89" t="str">
        <f>BaseDeCalcul!U61</f>
        <v>NT</v>
      </c>
      <c r="Y55" s="89" t="str">
        <f>BaseDeCalcul!V61</f>
        <v>NT</v>
      </c>
      <c r="Z55" s="89" t="str">
        <f>BaseDeCalcul!W61</f>
        <v>NT</v>
      </c>
      <c r="AA55" s="90" t="str">
        <f>BaseDeCalcul!AE61</f>
        <v>NC</v>
      </c>
    </row>
    <row r="56" spans="1:27" ht="45" customHeight="1">
      <c r="A56">
        <v>7</v>
      </c>
      <c r="B56" s="86" t="str">
        <f>Criteres!B56</f>
        <v>Script</v>
      </c>
      <c r="C56" s="84">
        <f>BaseDeCalcul!AA62</f>
        <v>53</v>
      </c>
      <c r="D56" s="84" t="str">
        <f>BaseDeCalcul!B62</f>
        <v>7.6</v>
      </c>
      <c r="E56" s="87" t="str">
        <f>Criteres!E56</f>
        <v>Chaque script qui provoque une alerte non sollicitée est-il contrôlable par l'utilisateur (hors cas particuliers) ?</v>
      </c>
      <c r="F56" s="84" t="str">
        <f>Criteres!D56</f>
        <v>AAA</v>
      </c>
      <c r="G56" s="89" t="str">
        <f>BaseDeCalcul!D62</f>
        <v>NT</v>
      </c>
      <c r="H56" s="89" t="str">
        <f>BaseDeCalcul!E62</f>
        <v>NT</v>
      </c>
      <c r="I56" s="89" t="str">
        <f>BaseDeCalcul!F62</f>
        <v>NT</v>
      </c>
      <c r="J56" s="89" t="str">
        <f>BaseDeCalcul!G62</f>
        <v>NT</v>
      </c>
      <c r="K56" s="89" t="str">
        <f>BaseDeCalcul!H62</f>
        <v>NT</v>
      </c>
      <c r="L56" s="89" t="str">
        <f>BaseDeCalcul!I62</f>
        <v>NT</v>
      </c>
      <c r="M56" s="89" t="str">
        <f>BaseDeCalcul!J62</f>
        <v>NT</v>
      </c>
      <c r="N56" s="89" t="str">
        <f>BaseDeCalcul!K62</f>
        <v>NT</v>
      </c>
      <c r="O56" s="89" t="str">
        <f>BaseDeCalcul!L62</f>
        <v>NT</v>
      </c>
      <c r="P56" s="89" t="str">
        <f>BaseDeCalcul!M62</f>
        <v>NT</v>
      </c>
      <c r="Q56" s="89" t="str">
        <f>BaseDeCalcul!N62</f>
        <v>NT</v>
      </c>
      <c r="R56" s="89" t="str">
        <f>BaseDeCalcul!O62</f>
        <v>NT</v>
      </c>
      <c r="S56" s="89" t="str">
        <f>BaseDeCalcul!P62</f>
        <v>NT</v>
      </c>
      <c r="T56" s="89" t="str">
        <f>BaseDeCalcul!Q62</f>
        <v>NT</v>
      </c>
      <c r="U56" s="89" t="str">
        <f>BaseDeCalcul!R62</f>
        <v>NT</v>
      </c>
      <c r="V56" s="89" t="str">
        <f>BaseDeCalcul!S62</f>
        <v>NT</v>
      </c>
      <c r="W56" s="89" t="str">
        <f>BaseDeCalcul!T62</f>
        <v>NT</v>
      </c>
      <c r="X56" s="89" t="str">
        <f>BaseDeCalcul!U62</f>
        <v>NT</v>
      </c>
      <c r="Y56" s="89" t="str">
        <f>BaseDeCalcul!V62</f>
        <v>NT</v>
      </c>
      <c r="Z56" s="89" t="str">
        <f>BaseDeCalcul!W62</f>
        <v>NT</v>
      </c>
      <c r="AA56" s="90" t="str">
        <f>BaseDeCalcul!AE62</f>
        <v>NT</v>
      </c>
    </row>
    <row r="57" spans="1:27" ht="45" customHeight="1">
      <c r="A57">
        <v>7</v>
      </c>
      <c r="B57" s="86" t="str">
        <f>Criteres!B57</f>
        <v>Éléments obligatoires</v>
      </c>
      <c r="C57" s="84">
        <f>BaseDeCalcul!AA63</f>
        <v>54</v>
      </c>
      <c r="D57" s="84" t="str">
        <f>BaseDeCalcul!B63</f>
        <v>8.1</v>
      </c>
      <c r="E57" s="87" t="str">
        <f>Criteres!E57</f>
        <v>Chaque page web est-elle définie par un type de document ?</v>
      </c>
      <c r="F57" s="84" t="str">
        <f>Criteres!D57</f>
        <v>A</v>
      </c>
      <c r="G57" s="89" t="str">
        <f>BaseDeCalcul!D63</f>
        <v>C</v>
      </c>
      <c r="H57" s="89" t="str">
        <f>BaseDeCalcul!E63</f>
        <v>C</v>
      </c>
      <c r="I57" s="89" t="str">
        <f>BaseDeCalcul!F63</f>
        <v>NA</v>
      </c>
      <c r="J57" s="89" t="str">
        <f>BaseDeCalcul!G63</f>
        <v>C</v>
      </c>
      <c r="K57" s="89" t="str">
        <f>BaseDeCalcul!H63</f>
        <v>NA</v>
      </c>
      <c r="L57" s="89" t="str">
        <f>BaseDeCalcul!I63</f>
        <v>C</v>
      </c>
      <c r="M57" s="89" t="str">
        <f>BaseDeCalcul!J63</f>
        <v>NA</v>
      </c>
      <c r="N57" s="89" t="str">
        <f>BaseDeCalcul!K63</f>
        <v>C</v>
      </c>
      <c r="O57" s="89" t="str">
        <f>BaseDeCalcul!L63</f>
        <v>C</v>
      </c>
      <c r="P57" s="89" t="str">
        <f>BaseDeCalcul!M63</f>
        <v>C</v>
      </c>
      <c r="Q57" s="89" t="str">
        <f>BaseDeCalcul!N63</f>
        <v>C</v>
      </c>
      <c r="R57" s="89" t="str">
        <f>BaseDeCalcul!O63</f>
        <v>NT</v>
      </c>
      <c r="S57" s="89" t="str">
        <f>BaseDeCalcul!P63</f>
        <v>NT</v>
      </c>
      <c r="T57" s="89" t="str">
        <f>BaseDeCalcul!Q63</f>
        <v>NT</v>
      </c>
      <c r="U57" s="89" t="str">
        <f>BaseDeCalcul!R63</f>
        <v>NT</v>
      </c>
      <c r="V57" s="89" t="str">
        <f>BaseDeCalcul!S63</f>
        <v>NT</v>
      </c>
      <c r="W57" s="89" t="str">
        <f>BaseDeCalcul!T63</f>
        <v>NT</v>
      </c>
      <c r="X57" s="89" t="str">
        <f>BaseDeCalcul!U63</f>
        <v>NT</v>
      </c>
      <c r="Y57" s="89" t="str">
        <f>BaseDeCalcul!V63</f>
        <v>NT</v>
      </c>
      <c r="Z57" s="89" t="str">
        <f>BaseDeCalcul!W63</f>
        <v>NT</v>
      </c>
      <c r="AA57" s="90" t="str">
        <f>BaseDeCalcul!AE63</f>
        <v>C</v>
      </c>
    </row>
    <row r="58" spans="1:27" ht="45" customHeight="1">
      <c r="A58">
        <v>7</v>
      </c>
      <c r="B58" s="86" t="str">
        <f>Criteres!B58</f>
        <v>Éléments obligatoires</v>
      </c>
      <c r="C58" s="84">
        <f>BaseDeCalcul!AA64</f>
        <v>55</v>
      </c>
      <c r="D58" s="84" t="str">
        <f>BaseDeCalcul!B64</f>
        <v>8.2</v>
      </c>
      <c r="E58" s="87" t="str">
        <f>Criteres!E58</f>
        <v>Pour chaque page web, le code source généré est-il valide selon le type de document spécifié (hors cas particuliers) ?</v>
      </c>
      <c r="F58" s="84" t="str">
        <f>Criteres!D58</f>
        <v>A</v>
      </c>
      <c r="G58" s="89" t="str">
        <f>BaseDeCalcul!D64</f>
        <v>NC</v>
      </c>
      <c r="H58" s="89" t="str">
        <f>BaseDeCalcul!E64</f>
        <v>NC</v>
      </c>
      <c r="I58" s="89" t="str">
        <f>BaseDeCalcul!F64</f>
        <v>NA</v>
      </c>
      <c r="J58" s="89" t="str">
        <f>BaseDeCalcul!G64</f>
        <v>NC</v>
      </c>
      <c r="K58" s="89" t="str">
        <f>BaseDeCalcul!H64</f>
        <v>NA</v>
      </c>
      <c r="L58" s="89" t="str">
        <f>BaseDeCalcul!I64</f>
        <v>NC</v>
      </c>
      <c r="M58" s="89" t="str">
        <f>BaseDeCalcul!J64</f>
        <v>NA</v>
      </c>
      <c r="N58" s="89" t="str">
        <f>BaseDeCalcul!K64</f>
        <v>NC</v>
      </c>
      <c r="O58" s="89" t="str">
        <f>BaseDeCalcul!L64</f>
        <v>NC</v>
      </c>
      <c r="P58" s="89" t="str">
        <f>BaseDeCalcul!M64</f>
        <v>NC</v>
      </c>
      <c r="Q58" s="89" t="str">
        <f>BaseDeCalcul!N64</f>
        <v>NC</v>
      </c>
      <c r="R58" s="89" t="str">
        <f>BaseDeCalcul!O64</f>
        <v>NT</v>
      </c>
      <c r="S58" s="89" t="str">
        <f>BaseDeCalcul!P64</f>
        <v>NT</v>
      </c>
      <c r="T58" s="89" t="str">
        <f>BaseDeCalcul!Q64</f>
        <v>NT</v>
      </c>
      <c r="U58" s="89" t="str">
        <f>BaseDeCalcul!R64</f>
        <v>NT</v>
      </c>
      <c r="V58" s="89" t="str">
        <f>BaseDeCalcul!S64</f>
        <v>NT</v>
      </c>
      <c r="W58" s="89" t="str">
        <f>BaseDeCalcul!T64</f>
        <v>NT</v>
      </c>
      <c r="X58" s="89" t="str">
        <f>BaseDeCalcul!U64</f>
        <v>NT</v>
      </c>
      <c r="Y58" s="89" t="str">
        <f>BaseDeCalcul!V64</f>
        <v>NT</v>
      </c>
      <c r="Z58" s="89" t="str">
        <f>BaseDeCalcul!W64</f>
        <v>NT</v>
      </c>
      <c r="AA58" s="90" t="str">
        <f>BaseDeCalcul!AE64</f>
        <v>NC</v>
      </c>
    </row>
    <row r="59" spans="1:27" ht="45" customHeight="1">
      <c r="A59">
        <v>7</v>
      </c>
      <c r="B59" s="86" t="str">
        <f>Criteres!B59</f>
        <v>Éléments obligatoires</v>
      </c>
      <c r="C59" s="84">
        <f>BaseDeCalcul!AA65</f>
        <v>56</v>
      </c>
      <c r="D59" s="84" t="str">
        <f>BaseDeCalcul!B65</f>
        <v>8.3</v>
      </c>
      <c r="E59" s="87" t="str">
        <f>Criteres!E59</f>
        <v>Dans chaque page web, la langue par défaut est-elle présente ?</v>
      </c>
      <c r="F59" s="84" t="str">
        <f>Criteres!D59</f>
        <v>A</v>
      </c>
      <c r="G59" s="89" t="str">
        <f>BaseDeCalcul!D65</f>
        <v>C</v>
      </c>
      <c r="H59" s="89" t="str">
        <f>BaseDeCalcul!E65</f>
        <v>C</v>
      </c>
      <c r="I59" s="89" t="str">
        <f>BaseDeCalcul!F65</f>
        <v>C</v>
      </c>
      <c r="J59" s="89" t="str">
        <f>BaseDeCalcul!G65</f>
        <v>C</v>
      </c>
      <c r="K59" s="89" t="str">
        <f>BaseDeCalcul!H65</f>
        <v>NA</v>
      </c>
      <c r="L59" s="89" t="str">
        <f>BaseDeCalcul!I65</f>
        <v>C</v>
      </c>
      <c r="M59" s="89" t="str">
        <f>BaseDeCalcul!J65</f>
        <v>NA</v>
      </c>
      <c r="N59" s="89" t="str">
        <f>BaseDeCalcul!K65</f>
        <v>C</v>
      </c>
      <c r="O59" s="89" t="str">
        <f>BaseDeCalcul!L65</f>
        <v>C</v>
      </c>
      <c r="P59" s="89" t="str">
        <f>BaseDeCalcul!M65</f>
        <v>C</v>
      </c>
      <c r="Q59" s="89" t="str">
        <f>BaseDeCalcul!N65</f>
        <v>C</v>
      </c>
      <c r="R59" s="89" t="str">
        <f>BaseDeCalcul!O65</f>
        <v>NT</v>
      </c>
      <c r="S59" s="89" t="str">
        <f>BaseDeCalcul!P65</f>
        <v>NT</v>
      </c>
      <c r="T59" s="89" t="str">
        <f>BaseDeCalcul!Q65</f>
        <v>NT</v>
      </c>
      <c r="U59" s="89" t="str">
        <f>BaseDeCalcul!R65</f>
        <v>NT</v>
      </c>
      <c r="V59" s="89" t="str">
        <f>BaseDeCalcul!S65</f>
        <v>NT</v>
      </c>
      <c r="W59" s="89" t="str">
        <f>BaseDeCalcul!T65</f>
        <v>NT</v>
      </c>
      <c r="X59" s="89" t="str">
        <f>BaseDeCalcul!U65</f>
        <v>NT</v>
      </c>
      <c r="Y59" s="89" t="str">
        <f>BaseDeCalcul!V65</f>
        <v>NT</v>
      </c>
      <c r="Z59" s="89" t="str">
        <f>BaseDeCalcul!W65</f>
        <v>NT</v>
      </c>
      <c r="AA59" s="90" t="str">
        <f>BaseDeCalcul!AE65</f>
        <v>C</v>
      </c>
    </row>
    <row r="60" spans="1:27" ht="45" customHeight="1">
      <c r="A60">
        <v>7</v>
      </c>
      <c r="B60" s="86" t="str">
        <f>Criteres!B60</f>
        <v>Éléments obligatoires</v>
      </c>
      <c r="C60" s="84">
        <f>BaseDeCalcul!AA66</f>
        <v>57</v>
      </c>
      <c r="D60" s="84" t="str">
        <f>BaseDeCalcul!B66</f>
        <v>8.4</v>
      </c>
      <c r="E60" s="87" t="str">
        <f>Criteres!E60</f>
        <v>Pour chaque page web ayant une langue par défaut, le code de langue est-il pertinent ?</v>
      </c>
      <c r="F60" s="84" t="str">
        <f>Criteres!D60</f>
        <v>A</v>
      </c>
      <c r="G60" s="89" t="str">
        <f>BaseDeCalcul!D66</f>
        <v>C</v>
      </c>
      <c r="H60" s="89" t="str">
        <f>BaseDeCalcul!E66</f>
        <v>C</v>
      </c>
      <c r="I60" s="89" t="str">
        <f>BaseDeCalcul!F66</f>
        <v>C</v>
      </c>
      <c r="J60" s="89" t="str">
        <f>BaseDeCalcul!G66</f>
        <v>C</v>
      </c>
      <c r="K60" s="89" t="str">
        <f>BaseDeCalcul!H66</f>
        <v>NA</v>
      </c>
      <c r="L60" s="89" t="str">
        <f>BaseDeCalcul!I66</f>
        <v>C</v>
      </c>
      <c r="M60" s="89" t="str">
        <f>BaseDeCalcul!J66</f>
        <v>NA</v>
      </c>
      <c r="N60" s="89" t="str">
        <f>BaseDeCalcul!K66</f>
        <v>C</v>
      </c>
      <c r="O60" s="89" t="str">
        <f>BaseDeCalcul!L66</f>
        <v>C</v>
      </c>
      <c r="P60" s="89" t="str">
        <f>BaseDeCalcul!M66</f>
        <v>C</v>
      </c>
      <c r="Q60" s="89" t="str">
        <f>BaseDeCalcul!N66</f>
        <v>C</v>
      </c>
      <c r="R60" s="89" t="str">
        <f>BaseDeCalcul!O66</f>
        <v>NT</v>
      </c>
      <c r="S60" s="89" t="str">
        <f>BaseDeCalcul!P66</f>
        <v>NT</v>
      </c>
      <c r="T60" s="89" t="str">
        <f>BaseDeCalcul!Q66</f>
        <v>NT</v>
      </c>
      <c r="U60" s="89" t="str">
        <f>BaseDeCalcul!R66</f>
        <v>NT</v>
      </c>
      <c r="V60" s="89" t="str">
        <f>BaseDeCalcul!S66</f>
        <v>NT</v>
      </c>
      <c r="W60" s="89" t="str">
        <f>BaseDeCalcul!T66</f>
        <v>NT</v>
      </c>
      <c r="X60" s="89" t="str">
        <f>BaseDeCalcul!U66</f>
        <v>NT</v>
      </c>
      <c r="Y60" s="89" t="str">
        <f>BaseDeCalcul!V66</f>
        <v>NT</v>
      </c>
      <c r="Z60" s="89" t="str">
        <f>BaseDeCalcul!W66</f>
        <v>NT</v>
      </c>
      <c r="AA60" s="90" t="str">
        <f>BaseDeCalcul!AE66</f>
        <v>C</v>
      </c>
    </row>
    <row r="61" spans="1:27" ht="45" customHeight="1">
      <c r="A61">
        <v>8</v>
      </c>
      <c r="B61" s="86" t="str">
        <f>Criteres!B61</f>
        <v>Éléments obligatoires</v>
      </c>
      <c r="C61" s="84">
        <f>BaseDeCalcul!AA67</f>
        <v>58</v>
      </c>
      <c r="D61" s="84" t="str">
        <f>BaseDeCalcul!B67</f>
        <v>8.5</v>
      </c>
      <c r="E61" s="87" t="str">
        <f>Criteres!E61</f>
        <v>Chaque page web a-t-elle un titre de page ?</v>
      </c>
      <c r="F61" s="84" t="str">
        <f>Criteres!D61</f>
        <v>A</v>
      </c>
      <c r="G61" s="89" t="str">
        <f>BaseDeCalcul!D67</f>
        <v>C</v>
      </c>
      <c r="H61" s="89" t="str">
        <f>BaseDeCalcul!E67</f>
        <v>C</v>
      </c>
      <c r="I61" s="89" t="str">
        <f>BaseDeCalcul!F67</f>
        <v>NA</v>
      </c>
      <c r="J61" s="89" t="str">
        <f>BaseDeCalcul!G67</f>
        <v>C</v>
      </c>
      <c r="K61" s="89" t="str">
        <f>BaseDeCalcul!H67</f>
        <v>NA</v>
      </c>
      <c r="L61" s="89" t="str">
        <f>BaseDeCalcul!I67</f>
        <v>C</v>
      </c>
      <c r="M61" s="89" t="str">
        <f>BaseDeCalcul!J67</f>
        <v>NA</v>
      </c>
      <c r="N61" s="89" t="str">
        <f>BaseDeCalcul!K67</f>
        <v>C</v>
      </c>
      <c r="O61" s="89" t="str">
        <f>BaseDeCalcul!L67</f>
        <v>C</v>
      </c>
      <c r="P61" s="89" t="str">
        <f>BaseDeCalcul!M67</f>
        <v>C</v>
      </c>
      <c r="Q61" s="89" t="str">
        <f>BaseDeCalcul!N67</f>
        <v>C</v>
      </c>
      <c r="R61" s="89" t="str">
        <f>BaseDeCalcul!O67</f>
        <v>NT</v>
      </c>
      <c r="S61" s="89" t="str">
        <f>BaseDeCalcul!P67</f>
        <v>NT</v>
      </c>
      <c r="T61" s="89" t="str">
        <f>BaseDeCalcul!Q67</f>
        <v>NT</v>
      </c>
      <c r="U61" s="89" t="str">
        <f>BaseDeCalcul!R67</f>
        <v>NT</v>
      </c>
      <c r="V61" s="89" t="str">
        <f>BaseDeCalcul!S67</f>
        <v>NT</v>
      </c>
      <c r="W61" s="89" t="str">
        <f>BaseDeCalcul!T67</f>
        <v>NT</v>
      </c>
      <c r="X61" s="89" t="str">
        <f>BaseDeCalcul!U67</f>
        <v>NT</v>
      </c>
      <c r="Y61" s="89" t="str">
        <f>BaseDeCalcul!V67</f>
        <v>NT</v>
      </c>
      <c r="Z61" s="89" t="str">
        <f>BaseDeCalcul!W67</f>
        <v>NT</v>
      </c>
      <c r="AA61" s="90" t="str">
        <f>BaseDeCalcul!AE67</f>
        <v>C</v>
      </c>
    </row>
    <row r="62" spans="1:27" ht="45" customHeight="1">
      <c r="A62">
        <v>8</v>
      </c>
      <c r="B62" s="86" t="str">
        <f>Criteres!B62</f>
        <v>Éléments obligatoires</v>
      </c>
      <c r="C62" s="84">
        <f>BaseDeCalcul!AA68</f>
        <v>59</v>
      </c>
      <c r="D62" s="84" t="str">
        <f>BaseDeCalcul!B68</f>
        <v>8.6</v>
      </c>
      <c r="E62" s="87" t="str">
        <f>Criteres!E62</f>
        <v>Pour chaque page web ayant un titre de page, ce titre est-il pertinent ?</v>
      </c>
      <c r="F62" s="84" t="str">
        <f>Criteres!D62</f>
        <v>A</v>
      </c>
      <c r="G62" s="89" t="str">
        <f>BaseDeCalcul!D68</f>
        <v>C</v>
      </c>
      <c r="H62" s="89" t="str">
        <f>BaseDeCalcul!E68</f>
        <v>C</v>
      </c>
      <c r="I62" s="89" t="str">
        <f>BaseDeCalcul!F68</f>
        <v>NA</v>
      </c>
      <c r="J62" s="89" t="str">
        <f>BaseDeCalcul!G68</f>
        <v>C</v>
      </c>
      <c r="K62" s="89" t="str">
        <f>BaseDeCalcul!H68</f>
        <v>NA</v>
      </c>
      <c r="L62" s="89" t="str">
        <f>BaseDeCalcul!I68</f>
        <v>C</v>
      </c>
      <c r="M62" s="89" t="str">
        <f>BaseDeCalcul!J68</f>
        <v>NA</v>
      </c>
      <c r="N62" s="89" t="str">
        <f>BaseDeCalcul!K68</f>
        <v>C</v>
      </c>
      <c r="O62" s="89" t="str">
        <f>BaseDeCalcul!L68</f>
        <v>NC</v>
      </c>
      <c r="P62" s="89" t="str">
        <f>BaseDeCalcul!M68</f>
        <v>NC</v>
      </c>
      <c r="Q62" s="89" t="str">
        <f>BaseDeCalcul!N68</f>
        <v>NC</v>
      </c>
      <c r="R62" s="89" t="str">
        <f>BaseDeCalcul!O68</f>
        <v>NT</v>
      </c>
      <c r="S62" s="89" t="str">
        <f>BaseDeCalcul!P68</f>
        <v>NT</v>
      </c>
      <c r="T62" s="89" t="str">
        <f>BaseDeCalcul!Q68</f>
        <v>NT</v>
      </c>
      <c r="U62" s="89" t="str">
        <f>BaseDeCalcul!R68</f>
        <v>NT</v>
      </c>
      <c r="V62" s="89" t="str">
        <f>BaseDeCalcul!S68</f>
        <v>NT</v>
      </c>
      <c r="W62" s="89" t="str">
        <f>BaseDeCalcul!T68</f>
        <v>NT</v>
      </c>
      <c r="X62" s="89" t="str">
        <f>BaseDeCalcul!U68</f>
        <v>NT</v>
      </c>
      <c r="Y62" s="89" t="str">
        <f>BaseDeCalcul!V68</f>
        <v>NT</v>
      </c>
      <c r="Z62" s="89" t="str">
        <f>BaseDeCalcul!W68</f>
        <v>NT</v>
      </c>
      <c r="AA62" s="90" t="str">
        <f>BaseDeCalcul!AE68</f>
        <v>NC</v>
      </c>
    </row>
    <row r="63" spans="1:27" ht="45" customHeight="1">
      <c r="A63">
        <v>8</v>
      </c>
      <c r="B63" s="86" t="str">
        <f>Criteres!B63</f>
        <v>Éléments obligatoires</v>
      </c>
      <c r="C63" s="84">
        <f>BaseDeCalcul!AA69</f>
        <v>60</v>
      </c>
      <c r="D63" s="84" t="str">
        <f>BaseDeCalcul!B69</f>
        <v>8.7</v>
      </c>
      <c r="E63" s="87" t="str">
        <f>Criteres!E63</f>
        <v>Dans chaque page web, chaque changement de langue est-il indiqué dans le code source (hors cas particuliers) ?</v>
      </c>
      <c r="F63" s="84" t="str">
        <f>Criteres!D63</f>
        <v>AA</v>
      </c>
      <c r="G63" s="89" t="str">
        <f>BaseDeCalcul!D69</f>
        <v>NA</v>
      </c>
      <c r="H63" s="89" t="str">
        <f>BaseDeCalcul!E69</f>
        <v>NA</v>
      </c>
      <c r="I63" s="89" t="str">
        <f>BaseDeCalcul!F69</f>
        <v>NA</v>
      </c>
      <c r="J63" s="89" t="str">
        <f>BaseDeCalcul!G69</f>
        <v>NA</v>
      </c>
      <c r="K63" s="89" t="str">
        <f>BaseDeCalcul!H69</f>
        <v>NA</v>
      </c>
      <c r="L63" s="89" t="str">
        <f>BaseDeCalcul!I69</f>
        <v>NA</v>
      </c>
      <c r="M63" s="89" t="str">
        <f>BaseDeCalcul!J69</f>
        <v>NA</v>
      </c>
      <c r="N63" s="89" t="str">
        <f>BaseDeCalcul!K69</f>
        <v>NA</v>
      </c>
      <c r="O63" s="89" t="str">
        <f>BaseDeCalcul!L69</f>
        <v>NA</v>
      </c>
      <c r="P63" s="89" t="str">
        <f>BaseDeCalcul!M69</f>
        <v>NA</v>
      </c>
      <c r="Q63" s="89" t="str">
        <f>BaseDeCalcul!N69</f>
        <v>NA</v>
      </c>
      <c r="R63" s="89" t="str">
        <f>BaseDeCalcul!O69</f>
        <v>NT</v>
      </c>
      <c r="S63" s="89" t="str">
        <f>BaseDeCalcul!P69</f>
        <v>NT</v>
      </c>
      <c r="T63" s="89" t="str">
        <f>BaseDeCalcul!Q69</f>
        <v>NT</v>
      </c>
      <c r="U63" s="89" t="str">
        <f>BaseDeCalcul!R69</f>
        <v>NT</v>
      </c>
      <c r="V63" s="89" t="str">
        <f>BaseDeCalcul!S69</f>
        <v>NT</v>
      </c>
      <c r="W63" s="89" t="str">
        <f>BaseDeCalcul!T69</f>
        <v>NT</v>
      </c>
      <c r="X63" s="89" t="str">
        <f>BaseDeCalcul!U69</f>
        <v>NT</v>
      </c>
      <c r="Y63" s="89" t="str">
        <f>BaseDeCalcul!V69</f>
        <v>NT</v>
      </c>
      <c r="Z63" s="89" t="str">
        <f>BaseDeCalcul!W69</f>
        <v>NT</v>
      </c>
      <c r="AA63" s="90" t="str">
        <f>BaseDeCalcul!AE69</f>
        <v>NA</v>
      </c>
    </row>
    <row r="64" spans="1:27" ht="45" customHeight="1">
      <c r="A64">
        <v>8</v>
      </c>
      <c r="B64" s="86" t="str">
        <f>Criteres!B64</f>
        <v>Éléments obligatoires</v>
      </c>
      <c r="C64" s="84">
        <f>BaseDeCalcul!AA70</f>
        <v>61</v>
      </c>
      <c r="D64" s="84" t="str">
        <f>BaseDeCalcul!B70</f>
        <v>8.8</v>
      </c>
      <c r="E64" s="87" t="str">
        <f>Criteres!E64</f>
        <v>Dans chaque page web, le code de langue de chaque changement de langue est-il valide et pertinent ?</v>
      </c>
      <c r="F64" s="84" t="str">
        <f>Criteres!D64</f>
        <v>AA</v>
      </c>
      <c r="G64" s="89" t="str">
        <f>BaseDeCalcul!D70</f>
        <v>NA</v>
      </c>
      <c r="H64" s="89" t="str">
        <f>BaseDeCalcul!E70</f>
        <v>NA</v>
      </c>
      <c r="I64" s="89" t="str">
        <f>BaseDeCalcul!F70</f>
        <v>NA</v>
      </c>
      <c r="J64" s="89" t="str">
        <f>BaseDeCalcul!G70</f>
        <v>NA</v>
      </c>
      <c r="K64" s="89" t="str">
        <f>BaseDeCalcul!H70</f>
        <v>NA</v>
      </c>
      <c r="L64" s="89" t="str">
        <f>BaseDeCalcul!I70</f>
        <v>NA</v>
      </c>
      <c r="M64" s="89" t="str">
        <f>BaseDeCalcul!J70</f>
        <v>NA</v>
      </c>
      <c r="N64" s="89" t="str">
        <f>BaseDeCalcul!K70</f>
        <v>NA</v>
      </c>
      <c r="O64" s="89" t="str">
        <f>BaseDeCalcul!L70</f>
        <v>NA</v>
      </c>
      <c r="P64" s="89" t="str">
        <f>BaseDeCalcul!M70</f>
        <v>NA</v>
      </c>
      <c r="Q64" s="89" t="str">
        <f>BaseDeCalcul!N70</f>
        <v>NA</v>
      </c>
      <c r="R64" s="89" t="str">
        <f>BaseDeCalcul!O70</f>
        <v>NT</v>
      </c>
      <c r="S64" s="89" t="str">
        <f>BaseDeCalcul!P70</f>
        <v>NT</v>
      </c>
      <c r="T64" s="89" t="str">
        <f>BaseDeCalcul!Q70</f>
        <v>NT</v>
      </c>
      <c r="U64" s="89" t="str">
        <f>BaseDeCalcul!R70</f>
        <v>NT</v>
      </c>
      <c r="V64" s="89" t="str">
        <f>BaseDeCalcul!S70</f>
        <v>NT</v>
      </c>
      <c r="W64" s="89" t="str">
        <f>BaseDeCalcul!T70</f>
        <v>NT</v>
      </c>
      <c r="X64" s="89" t="str">
        <f>BaseDeCalcul!U70</f>
        <v>NT</v>
      </c>
      <c r="Y64" s="89" t="str">
        <f>BaseDeCalcul!V70</f>
        <v>NT</v>
      </c>
      <c r="Z64" s="89" t="str">
        <f>BaseDeCalcul!W70</f>
        <v>NT</v>
      </c>
      <c r="AA64" s="90" t="str">
        <f>BaseDeCalcul!AE70</f>
        <v>NA</v>
      </c>
    </row>
    <row r="65" spans="1:27" ht="45" customHeight="1">
      <c r="A65">
        <v>8</v>
      </c>
      <c r="B65" s="86" t="str">
        <f>Criteres!B65</f>
        <v>Éléments obligatoires</v>
      </c>
      <c r="C65" s="84">
        <f>BaseDeCalcul!AA71</f>
        <v>62</v>
      </c>
      <c r="D65" s="84" t="str">
        <f>BaseDeCalcul!B71</f>
        <v>8.9</v>
      </c>
      <c r="E65" s="87" t="str">
        <f>Criteres!E65</f>
        <v>Dans chaque page web, les balises ne doivent pas être utilisées uniquement à des fins de présentation. Cette règle est-elle respectée ?</v>
      </c>
      <c r="F65" s="84" t="str">
        <f>Criteres!D65</f>
        <v>A</v>
      </c>
      <c r="G65" s="89" t="str">
        <f>BaseDeCalcul!D71</f>
        <v>NC</v>
      </c>
      <c r="H65" s="89" t="str">
        <f>BaseDeCalcul!E71</f>
        <v>NC</v>
      </c>
      <c r="I65" s="89" t="str">
        <f>BaseDeCalcul!F71</f>
        <v>NA</v>
      </c>
      <c r="J65" s="89" t="str">
        <f>BaseDeCalcul!G71</f>
        <v>NC</v>
      </c>
      <c r="K65" s="89" t="str">
        <f>BaseDeCalcul!H71</f>
        <v>NA</v>
      </c>
      <c r="L65" s="89" t="str">
        <f>BaseDeCalcul!I71</f>
        <v>NA</v>
      </c>
      <c r="M65" s="89" t="str">
        <f>BaseDeCalcul!J71</f>
        <v>NA</v>
      </c>
      <c r="N65" s="89" t="str">
        <f>BaseDeCalcul!K71</f>
        <v>C</v>
      </c>
      <c r="O65" s="89" t="str">
        <f>BaseDeCalcul!L71</f>
        <v>NA</v>
      </c>
      <c r="P65" s="89" t="str">
        <f>BaseDeCalcul!M71</f>
        <v>NA</v>
      </c>
      <c r="Q65" s="89" t="str">
        <f>BaseDeCalcul!N71</f>
        <v>NA</v>
      </c>
      <c r="R65" s="89" t="str">
        <f>BaseDeCalcul!O71</f>
        <v>NT</v>
      </c>
      <c r="S65" s="89" t="str">
        <f>BaseDeCalcul!P71</f>
        <v>NT</v>
      </c>
      <c r="T65" s="89" t="str">
        <f>BaseDeCalcul!Q71</f>
        <v>NT</v>
      </c>
      <c r="U65" s="89" t="str">
        <f>BaseDeCalcul!R71</f>
        <v>NT</v>
      </c>
      <c r="V65" s="89" t="str">
        <f>BaseDeCalcul!S71</f>
        <v>NT</v>
      </c>
      <c r="W65" s="89" t="str">
        <f>BaseDeCalcul!T71</f>
        <v>NT</v>
      </c>
      <c r="X65" s="89" t="str">
        <f>BaseDeCalcul!U71</f>
        <v>NT</v>
      </c>
      <c r="Y65" s="89" t="str">
        <f>BaseDeCalcul!V71</f>
        <v>NT</v>
      </c>
      <c r="Z65" s="89" t="str">
        <f>BaseDeCalcul!W71</f>
        <v>NT</v>
      </c>
      <c r="AA65" s="90" t="str">
        <f>BaseDeCalcul!AE71</f>
        <v>NC</v>
      </c>
    </row>
    <row r="66" spans="1:27" ht="45" customHeight="1">
      <c r="A66">
        <v>8</v>
      </c>
      <c r="B66" s="86" t="str">
        <f>Criteres!B66</f>
        <v>Éléments obligatoires</v>
      </c>
      <c r="C66" s="84">
        <f>BaseDeCalcul!AA72</f>
        <v>63</v>
      </c>
      <c r="D66" s="84" t="str">
        <f>BaseDeCalcul!B72</f>
        <v>8.10</v>
      </c>
      <c r="E66" s="87" t="str">
        <f>Criteres!E66</f>
        <v>Dans chaque page web, les changements du sens de lecture sont-ils signalés ?</v>
      </c>
      <c r="F66" s="84" t="str">
        <f>Criteres!D66</f>
        <v>A</v>
      </c>
      <c r="G66" s="89" t="str">
        <f>BaseDeCalcul!D72</f>
        <v>NA</v>
      </c>
      <c r="H66" s="89" t="str">
        <f>BaseDeCalcul!E72</f>
        <v>NA</v>
      </c>
      <c r="I66" s="89" t="str">
        <f>BaseDeCalcul!F72</f>
        <v>NA</v>
      </c>
      <c r="J66" s="89" t="str">
        <f>BaseDeCalcul!G72</f>
        <v>NA</v>
      </c>
      <c r="K66" s="89" t="str">
        <f>BaseDeCalcul!H72</f>
        <v>NA</v>
      </c>
      <c r="L66" s="89" t="str">
        <f>BaseDeCalcul!I72</f>
        <v>NA</v>
      </c>
      <c r="M66" s="89" t="str">
        <f>BaseDeCalcul!J72</f>
        <v>NA</v>
      </c>
      <c r="N66" s="89" t="str">
        <f>BaseDeCalcul!K72</f>
        <v>NA</v>
      </c>
      <c r="O66" s="89" t="str">
        <f>BaseDeCalcul!L72</f>
        <v>NA</v>
      </c>
      <c r="P66" s="89" t="str">
        <f>BaseDeCalcul!M72</f>
        <v>NA</v>
      </c>
      <c r="Q66" s="89" t="str">
        <f>BaseDeCalcul!N72</f>
        <v>NA</v>
      </c>
      <c r="R66" s="89" t="str">
        <f>BaseDeCalcul!O72</f>
        <v>NT</v>
      </c>
      <c r="S66" s="89" t="str">
        <f>BaseDeCalcul!P72</f>
        <v>NT</v>
      </c>
      <c r="T66" s="89" t="str">
        <f>BaseDeCalcul!Q72</f>
        <v>NT</v>
      </c>
      <c r="U66" s="89" t="str">
        <f>BaseDeCalcul!R72</f>
        <v>NT</v>
      </c>
      <c r="V66" s="89" t="str">
        <f>BaseDeCalcul!S72</f>
        <v>NT</v>
      </c>
      <c r="W66" s="89" t="str">
        <f>BaseDeCalcul!T72</f>
        <v>NT</v>
      </c>
      <c r="X66" s="89" t="str">
        <f>BaseDeCalcul!U72</f>
        <v>NT</v>
      </c>
      <c r="Y66" s="89" t="str">
        <f>BaseDeCalcul!V72</f>
        <v>NT</v>
      </c>
      <c r="Z66" s="89" t="str">
        <f>BaseDeCalcul!W72</f>
        <v>NT</v>
      </c>
      <c r="AA66" s="90" t="str">
        <f>BaseDeCalcul!AE72</f>
        <v>NA</v>
      </c>
    </row>
    <row r="67" spans="1:27" ht="45" customHeight="1">
      <c r="A67">
        <v>8</v>
      </c>
      <c r="B67" s="86" t="str">
        <f>Criteres!B67</f>
        <v>Structuration</v>
      </c>
      <c r="C67" s="84">
        <f>BaseDeCalcul!AA73</f>
        <v>64</v>
      </c>
      <c r="D67" s="84" t="str">
        <f>BaseDeCalcul!B73</f>
        <v>9.1</v>
      </c>
      <c r="E67" s="87" t="str">
        <f>Criteres!E67</f>
        <v>Dans chaque page web, l'information est-elle structurée par l'utilisation appropriée de titres ?</v>
      </c>
      <c r="F67" s="84" t="str">
        <f>Criteres!D67</f>
        <v>A</v>
      </c>
      <c r="G67" s="89" t="str">
        <f>BaseDeCalcul!D73</f>
        <v>NC</v>
      </c>
      <c r="H67" s="89" t="str">
        <f>BaseDeCalcul!E73</f>
        <v>NC</v>
      </c>
      <c r="I67" s="89" t="str">
        <f>BaseDeCalcul!F73</f>
        <v>NC</v>
      </c>
      <c r="J67" s="89" t="str">
        <f>BaseDeCalcul!G73</f>
        <v>C</v>
      </c>
      <c r="K67" s="89" t="str">
        <f>BaseDeCalcul!H73</f>
        <v>NC</v>
      </c>
      <c r="L67" s="89" t="str">
        <f>BaseDeCalcul!I73</f>
        <v>NC</v>
      </c>
      <c r="M67" s="89" t="str">
        <f>BaseDeCalcul!J73</f>
        <v>NA</v>
      </c>
      <c r="N67" s="89" t="str">
        <f>BaseDeCalcul!K73</f>
        <v>C</v>
      </c>
      <c r="O67" s="89" t="str">
        <f>BaseDeCalcul!L73</f>
        <v>NA</v>
      </c>
      <c r="P67" s="89" t="str">
        <f>BaseDeCalcul!M73</f>
        <v>C</v>
      </c>
      <c r="Q67" s="89" t="str">
        <f>BaseDeCalcul!N73</f>
        <v>C</v>
      </c>
      <c r="R67" s="89" t="str">
        <f>BaseDeCalcul!O73</f>
        <v>NT</v>
      </c>
      <c r="S67" s="89" t="str">
        <f>BaseDeCalcul!P73</f>
        <v>NT</v>
      </c>
      <c r="T67" s="89" t="str">
        <f>BaseDeCalcul!Q73</f>
        <v>NT</v>
      </c>
      <c r="U67" s="89" t="str">
        <f>BaseDeCalcul!R73</f>
        <v>NT</v>
      </c>
      <c r="V67" s="89" t="str">
        <f>BaseDeCalcul!S73</f>
        <v>NT</v>
      </c>
      <c r="W67" s="89" t="str">
        <f>BaseDeCalcul!T73</f>
        <v>NT</v>
      </c>
      <c r="X67" s="89" t="str">
        <f>BaseDeCalcul!U73</f>
        <v>NT</v>
      </c>
      <c r="Y67" s="89" t="str">
        <f>BaseDeCalcul!V73</f>
        <v>NT</v>
      </c>
      <c r="Z67" s="89" t="str">
        <f>BaseDeCalcul!W73</f>
        <v>NT</v>
      </c>
      <c r="AA67" s="90" t="str">
        <f>BaseDeCalcul!AE73</f>
        <v>NC</v>
      </c>
    </row>
    <row r="68" spans="1:27" ht="45" customHeight="1">
      <c r="A68">
        <v>8</v>
      </c>
      <c r="B68" s="86" t="str">
        <f>Criteres!B68</f>
        <v>Structuration</v>
      </c>
      <c r="C68" s="84">
        <f>BaseDeCalcul!AA74</f>
        <v>65</v>
      </c>
      <c r="D68" s="84" t="str">
        <f>BaseDeCalcul!B74</f>
        <v>9.2</v>
      </c>
      <c r="E68" s="87" t="str">
        <f>Criteres!E68</f>
        <v>Dans chaque page web, la structure du document est-elle cohérente (hors cas particuliers) ?</v>
      </c>
      <c r="F68" s="84" t="str">
        <f>Criteres!D68</f>
        <v>A</v>
      </c>
      <c r="G68" s="89" t="str">
        <f>BaseDeCalcul!D74</f>
        <v>NC</v>
      </c>
      <c r="H68" s="89" t="str">
        <f>BaseDeCalcul!E74</f>
        <v>NC</v>
      </c>
      <c r="I68" s="89" t="str">
        <f>BaseDeCalcul!F74</f>
        <v>NA</v>
      </c>
      <c r="J68" s="89" t="str">
        <f>BaseDeCalcul!G74</f>
        <v>NC</v>
      </c>
      <c r="K68" s="89" t="str">
        <f>BaseDeCalcul!H74</f>
        <v>NC</v>
      </c>
      <c r="L68" s="89" t="str">
        <f>BaseDeCalcul!I74</f>
        <v>NA</v>
      </c>
      <c r="M68" s="89" t="str">
        <f>BaseDeCalcul!J74</f>
        <v>NA</v>
      </c>
      <c r="N68" s="89" t="str">
        <f>BaseDeCalcul!K74</f>
        <v>C</v>
      </c>
      <c r="O68" s="89" t="str">
        <f>BaseDeCalcul!L74</f>
        <v>NA</v>
      </c>
      <c r="P68" s="89" t="str">
        <f>BaseDeCalcul!M74</f>
        <v>NC</v>
      </c>
      <c r="Q68" s="89" t="str">
        <f>BaseDeCalcul!N74</f>
        <v>NA</v>
      </c>
      <c r="R68" s="89" t="str">
        <f>BaseDeCalcul!O74</f>
        <v>NT</v>
      </c>
      <c r="S68" s="89" t="str">
        <f>BaseDeCalcul!P74</f>
        <v>NT</v>
      </c>
      <c r="T68" s="89" t="str">
        <f>BaseDeCalcul!Q74</f>
        <v>NT</v>
      </c>
      <c r="U68" s="89" t="str">
        <f>BaseDeCalcul!R74</f>
        <v>NT</v>
      </c>
      <c r="V68" s="89" t="str">
        <f>BaseDeCalcul!S74</f>
        <v>NT</v>
      </c>
      <c r="W68" s="89" t="str">
        <f>BaseDeCalcul!T74</f>
        <v>NT</v>
      </c>
      <c r="X68" s="89" t="str">
        <f>BaseDeCalcul!U74</f>
        <v>NT</v>
      </c>
      <c r="Y68" s="89" t="str">
        <f>BaseDeCalcul!V74</f>
        <v>NT</v>
      </c>
      <c r="Z68" s="89" t="str">
        <f>BaseDeCalcul!W74</f>
        <v>NT</v>
      </c>
      <c r="AA68" s="90" t="str">
        <f>BaseDeCalcul!AE74</f>
        <v>NC</v>
      </c>
    </row>
    <row r="69" spans="1:27" ht="45" customHeight="1">
      <c r="A69">
        <v>8</v>
      </c>
      <c r="B69" s="86" t="str">
        <f>Criteres!B69</f>
        <v>Structuration</v>
      </c>
      <c r="C69" s="84">
        <f>BaseDeCalcul!AA75</f>
        <v>66</v>
      </c>
      <c r="D69" s="84" t="str">
        <f>BaseDeCalcul!B75</f>
        <v>9.3</v>
      </c>
      <c r="E69" s="87" t="str">
        <f>Criteres!E69</f>
        <v>Dans chaque page web, chaque liste est-elle correctement structurée ?</v>
      </c>
      <c r="F69" s="84" t="str">
        <f>Criteres!D69</f>
        <v>A</v>
      </c>
      <c r="G69" s="89" t="str">
        <f>BaseDeCalcul!D75</f>
        <v>NA</v>
      </c>
      <c r="H69" s="89" t="str">
        <f>BaseDeCalcul!E75</f>
        <v>C</v>
      </c>
      <c r="I69" s="89" t="str">
        <f>BaseDeCalcul!F75</f>
        <v>NA</v>
      </c>
      <c r="J69" s="89" t="str">
        <f>BaseDeCalcul!G75</f>
        <v>C</v>
      </c>
      <c r="K69" s="89" t="str">
        <f>BaseDeCalcul!H75</f>
        <v>NA</v>
      </c>
      <c r="L69" s="89" t="str">
        <f>BaseDeCalcul!I75</f>
        <v>NA</v>
      </c>
      <c r="M69" s="89" t="str">
        <f>BaseDeCalcul!J75</f>
        <v>NA</v>
      </c>
      <c r="N69" s="89" t="str">
        <f>BaseDeCalcul!K75</f>
        <v>NA</v>
      </c>
      <c r="O69" s="89" t="str">
        <f>BaseDeCalcul!L75</f>
        <v>NA</v>
      </c>
      <c r="P69" s="89" t="str">
        <f>BaseDeCalcul!M75</f>
        <v>NA</v>
      </c>
      <c r="Q69" s="89" t="str">
        <f>BaseDeCalcul!N75</f>
        <v>NA</v>
      </c>
      <c r="R69" s="89" t="str">
        <f>BaseDeCalcul!O75</f>
        <v>NT</v>
      </c>
      <c r="S69" s="89" t="str">
        <f>BaseDeCalcul!P75</f>
        <v>NT</v>
      </c>
      <c r="T69" s="89" t="str">
        <f>BaseDeCalcul!Q75</f>
        <v>NT</v>
      </c>
      <c r="U69" s="89" t="str">
        <f>BaseDeCalcul!R75</f>
        <v>NT</v>
      </c>
      <c r="V69" s="89" t="str">
        <f>BaseDeCalcul!S75</f>
        <v>NT</v>
      </c>
      <c r="W69" s="89" t="str">
        <f>BaseDeCalcul!T75</f>
        <v>NT</v>
      </c>
      <c r="X69" s="89" t="str">
        <f>BaseDeCalcul!U75</f>
        <v>NT</v>
      </c>
      <c r="Y69" s="89" t="str">
        <f>BaseDeCalcul!V75</f>
        <v>NT</v>
      </c>
      <c r="Z69" s="89" t="str">
        <f>BaseDeCalcul!W75</f>
        <v>NT</v>
      </c>
      <c r="AA69" s="90" t="str">
        <f>BaseDeCalcul!AE75</f>
        <v>C</v>
      </c>
    </row>
    <row r="70" spans="1:27" ht="45" customHeight="1">
      <c r="A70">
        <v>8</v>
      </c>
      <c r="B70" s="86" t="str">
        <f>Criteres!B70</f>
        <v>Structuration</v>
      </c>
      <c r="C70" s="84">
        <f>BaseDeCalcul!AA76</f>
        <v>67</v>
      </c>
      <c r="D70" s="84" t="str">
        <f>BaseDeCalcul!B76</f>
        <v>9.4</v>
      </c>
      <c r="E70" s="87" t="str">
        <f>Criteres!E70</f>
        <v>Dans chaque page web, chaque citation est-elle correctement indiquée ?</v>
      </c>
      <c r="F70" s="84" t="str">
        <f>Criteres!D70</f>
        <v>A</v>
      </c>
      <c r="G70" s="89" t="str">
        <f>BaseDeCalcul!D76</f>
        <v>NA</v>
      </c>
      <c r="H70" s="89" t="str">
        <f>BaseDeCalcul!E76</f>
        <v>NA</v>
      </c>
      <c r="I70" s="89" t="str">
        <f>BaseDeCalcul!F76</f>
        <v>NA</v>
      </c>
      <c r="J70" s="89" t="str">
        <f>BaseDeCalcul!G76</f>
        <v>NA</v>
      </c>
      <c r="K70" s="89" t="str">
        <f>BaseDeCalcul!H76</f>
        <v>NA</v>
      </c>
      <c r="L70" s="89" t="str">
        <f>BaseDeCalcul!I76</f>
        <v>NA</v>
      </c>
      <c r="M70" s="89" t="str">
        <f>BaseDeCalcul!J76</f>
        <v>NA</v>
      </c>
      <c r="N70" s="89" t="str">
        <f>BaseDeCalcul!K76</f>
        <v>NA</v>
      </c>
      <c r="O70" s="89" t="str">
        <f>BaseDeCalcul!L76</f>
        <v>NA</v>
      </c>
      <c r="P70" s="89" t="str">
        <f>BaseDeCalcul!M76</f>
        <v>NA</v>
      </c>
      <c r="Q70" s="89" t="str">
        <f>BaseDeCalcul!N76</f>
        <v>NA</v>
      </c>
      <c r="R70" s="89" t="str">
        <f>BaseDeCalcul!O76</f>
        <v>NT</v>
      </c>
      <c r="S70" s="89" t="str">
        <f>BaseDeCalcul!P76</f>
        <v>NT</v>
      </c>
      <c r="T70" s="89" t="str">
        <f>BaseDeCalcul!Q76</f>
        <v>NT</v>
      </c>
      <c r="U70" s="89" t="str">
        <f>BaseDeCalcul!R76</f>
        <v>NT</v>
      </c>
      <c r="V70" s="89" t="str">
        <f>BaseDeCalcul!S76</f>
        <v>NT</v>
      </c>
      <c r="W70" s="89" t="str">
        <f>BaseDeCalcul!T76</f>
        <v>NT</v>
      </c>
      <c r="X70" s="89" t="str">
        <f>BaseDeCalcul!U76</f>
        <v>NT</v>
      </c>
      <c r="Y70" s="89" t="str">
        <f>BaseDeCalcul!V76</f>
        <v>NT</v>
      </c>
      <c r="Z70" s="89" t="str">
        <f>BaseDeCalcul!W76</f>
        <v>NT</v>
      </c>
      <c r="AA70" s="90" t="str">
        <f>BaseDeCalcul!AE76</f>
        <v>NA</v>
      </c>
    </row>
    <row r="71" spans="1:27" ht="45" customHeight="1">
      <c r="A71">
        <v>9</v>
      </c>
      <c r="B71" s="86" t="str">
        <f>Criteres!B71</f>
        <v>Structuration</v>
      </c>
      <c r="C71" s="84">
        <f>BaseDeCalcul!AA77</f>
        <v>68</v>
      </c>
      <c r="D71" s="84" t="str">
        <f>BaseDeCalcul!B77</f>
        <v>9.5</v>
      </c>
      <c r="E71" s="87" t="str">
        <f>Criteres!E71</f>
        <v>Dans chaque page Web, la première occurrence de chaque abréviation permet-elle d'en connaître la signification ?</v>
      </c>
      <c r="F71" s="84" t="str">
        <f>Criteres!D71</f>
        <v>AAA</v>
      </c>
      <c r="G71" s="89" t="str">
        <f>BaseDeCalcul!D77</f>
        <v>NT</v>
      </c>
      <c r="H71" s="89" t="str">
        <f>BaseDeCalcul!E77</f>
        <v>NT</v>
      </c>
      <c r="I71" s="89" t="str">
        <f>BaseDeCalcul!F77</f>
        <v>NT</v>
      </c>
      <c r="J71" s="89" t="str">
        <f>BaseDeCalcul!G77</f>
        <v>NT</v>
      </c>
      <c r="K71" s="89" t="str">
        <f>BaseDeCalcul!H77</f>
        <v>NT</v>
      </c>
      <c r="L71" s="89" t="str">
        <f>BaseDeCalcul!I77</f>
        <v>NT</v>
      </c>
      <c r="M71" s="89" t="str">
        <f>BaseDeCalcul!J77</f>
        <v>NT</v>
      </c>
      <c r="N71" s="89" t="str">
        <f>BaseDeCalcul!K77</f>
        <v>NT</v>
      </c>
      <c r="O71" s="89" t="str">
        <f>BaseDeCalcul!L77</f>
        <v>NT</v>
      </c>
      <c r="P71" s="89" t="str">
        <f>BaseDeCalcul!M77</f>
        <v>NT</v>
      </c>
      <c r="Q71" s="89" t="str">
        <f>BaseDeCalcul!N77</f>
        <v>NT</v>
      </c>
      <c r="R71" s="89" t="str">
        <f>BaseDeCalcul!O77</f>
        <v>NT</v>
      </c>
      <c r="S71" s="89" t="str">
        <f>BaseDeCalcul!P77</f>
        <v>NT</v>
      </c>
      <c r="T71" s="89" t="str">
        <f>BaseDeCalcul!Q77</f>
        <v>NT</v>
      </c>
      <c r="U71" s="89" t="str">
        <f>BaseDeCalcul!R77</f>
        <v>NT</v>
      </c>
      <c r="V71" s="89" t="str">
        <f>BaseDeCalcul!S77</f>
        <v>NT</v>
      </c>
      <c r="W71" s="89" t="str">
        <f>BaseDeCalcul!T77</f>
        <v>NT</v>
      </c>
      <c r="X71" s="89" t="str">
        <f>BaseDeCalcul!U77</f>
        <v>NT</v>
      </c>
      <c r="Y71" s="89" t="str">
        <f>BaseDeCalcul!V77</f>
        <v>NT</v>
      </c>
      <c r="Z71" s="89" t="str">
        <f>BaseDeCalcul!W77</f>
        <v>NT</v>
      </c>
      <c r="AA71" s="90" t="str">
        <f>BaseDeCalcul!AE77</f>
        <v>NT</v>
      </c>
    </row>
    <row r="72" spans="1:27" ht="45" customHeight="1">
      <c r="A72">
        <v>9</v>
      </c>
      <c r="B72" s="86" t="str">
        <f>Criteres!B72</f>
        <v>Structuration</v>
      </c>
      <c r="C72" s="84">
        <f>BaseDeCalcul!AA78</f>
        <v>69</v>
      </c>
      <c r="D72" s="84" t="str">
        <f>BaseDeCalcul!B78</f>
        <v>9.6</v>
      </c>
      <c r="E72" s="87" t="str">
        <f>Criteres!E72</f>
        <v>Dans chaque page Web, la signification de chaque abréviation est-elle pertinente ?</v>
      </c>
      <c r="F72" s="84" t="str">
        <f>Criteres!D72</f>
        <v>AAA</v>
      </c>
      <c r="G72" s="89" t="str">
        <f>BaseDeCalcul!D78</f>
        <v>NT</v>
      </c>
      <c r="H72" s="89" t="str">
        <f>BaseDeCalcul!E78</f>
        <v>NT</v>
      </c>
      <c r="I72" s="89" t="str">
        <f>BaseDeCalcul!F78</f>
        <v>NT</v>
      </c>
      <c r="J72" s="89" t="str">
        <f>BaseDeCalcul!G78</f>
        <v>NT</v>
      </c>
      <c r="K72" s="89" t="str">
        <f>BaseDeCalcul!H78</f>
        <v>NT</v>
      </c>
      <c r="L72" s="89" t="str">
        <f>BaseDeCalcul!I78</f>
        <v>NT</v>
      </c>
      <c r="M72" s="89" t="str">
        <f>BaseDeCalcul!J78</f>
        <v>NT</v>
      </c>
      <c r="N72" s="89" t="str">
        <f>BaseDeCalcul!K78</f>
        <v>NT</v>
      </c>
      <c r="O72" s="89" t="str">
        <f>BaseDeCalcul!L78</f>
        <v>NT</v>
      </c>
      <c r="P72" s="89" t="str">
        <f>BaseDeCalcul!M78</f>
        <v>NT</v>
      </c>
      <c r="Q72" s="89" t="str">
        <f>BaseDeCalcul!N78</f>
        <v>NT</v>
      </c>
      <c r="R72" s="89" t="str">
        <f>BaseDeCalcul!O78</f>
        <v>NT</v>
      </c>
      <c r="S72" s="89" t="str">
        <f>BaseDeCalcul!P78</f>
        <v>NT</v>
      </c>
      <c r="T72" s="89" t="str">
        <f>BaseDeCalcul!Q78</f>
        <v>NT</v>
      </c>
      <c r="U72" s="89" t="str">
        <f>BaseDeCalcul!R78</f>
        <v>NT</v>
      </c>
      <c r="V72" s="89" t="str">
        <f>BaseDeCalcul!S78</f>
        <v>NT</v>
      </c>
      <c r="W72" s="89" t="str">
        <f>BaseDeCalcul!T78</f>
        <v>NT</v>
      </c>
      <c r="X72" s="89" t="str">
        <f>BaseDeCalcul!U78</f>
        <v>NT</v>
      </c>
      <c r="Y72" s="89" t="str">
        <f>BaseDeCalcul!V78</f>
        <v>NT</v>
      </c>
      <c r="Z72" s="89" t="str">
        <f>BaseDeCalcul!W78</f>
        <v>NT</v>
      </c>
      <c r="AA72" s="90" t="str">
        <f>BaseDeCalcul!AE78</f>
        <v>NT</v>
      </c>
    </row>
    <row r="73" spans="1:27" ht="45" customHeight="1">
      <c r="A73">
        <v>9</v>
      </c>
      <c r="B73" s="86" t="str">
        <f>Criteres!B73</f>
        <v>Présentation</v>
      </c>
      <c r="C73" s="84">
        <f>BaseDeCalcul!AA79</f>
        <v>70</v>
      </c>
      <c r="D73" s="84" t="str">
        <f>BaseDeCalcul!B79</f>
        <v>10.1</v>
      </c>
      <c r="E73" s="87" t="str">
        <f>Criteres!E73</f>
        <v>Dans le site web, des feuilles de styles sont-elles utilisées pour contrôler la présentation de l'information ?</v>
      </c>
      <c r="F73" s="84" t="str">
        <f>Criteres!D73</f>
        <v>A</v>
      </c>
      <c r="G73" s="89" t="str">
        <f>BaseDeCalcul!D79</f>
        <v>NC</v>
      </c>
      <c r="H73" s="89" t="str">
        <f>BaseDeCalcul!E79</f>
        <v>NC</v>
      </c>
      <c r="I73" s="89" t="str">
        <f>BaseDeCalcul!F79</f>
        <v>NC</v>
      </c>
      <c r="J73" s="89" t="str">
        <f>BaseDeCalcul!G79</f>
        <v>NC</v>
      </c>
      <c r="K73" s="89" t="str">
        <f>BaseDeCalcul!H79</f>
        <v>NC</v>
      </c>
      <c r="L73" s="89" t="str">
        <f>BaseDeCalcul!I79</f>
        <v>NC</v>
      </c>
      <c r="M73" s="89" t="str">
        <f>BaseDeCalcul!J79</f>
        <v>NA</v>
      </c>
      <c r="N73" s="89" t="str">
        <f>BaseDeCalcul!K79</f>
        <v>NC</v>
      </c>
      <c r="O73" s="89" t="str">
        <f>BaseDeCalcul!L79</f>
        <v>NC</v>
      </c>
      <c r="P73" s="89" t="str">
        <f>BaseDeCalcul!M79</f>
        <v>NC</v>
      </c>
      <c r="Q73" s="89" t="str">
        <f>BaseDeCalcul!N79</f>
        <v>NC</v>
      </c>
      <c r="R73" s="89" t="str">
        <f>BaseDeCalcul!O79</f>
        <v>NT</v>
      </c>
      <c r="S73" s="89" t="str">
        <f>BaseDeCalcul!P79</f>
        <v>NT</v>
      </c>
      <c r="T73" s="89" t="str">
        <f>BaseDeCalcul!Q79</f>
        <v>NT</v>
      </c>
      <c r="U73" s="89" t="str">
        <f>BaseDeCalcul!R79</f>
        <v>NT</v>
      </c>
      <c r="V73" s="89" t="str">
        <f>BaseDeCalcul!S79</f>
        <v>NT</v>
      </c>
      <c r="W73" s="89" t="str">
        <f>BaseDeCalcul!T79</f>
        <v>NT</v>
      </c>
      <c r="X73" s="89" t="str">
        <f>BaseDeCalcul!U79</f>
        <v>NT</v>
      </c>
      <c r="Y73" s="89" t="str">
        <f>BaseDeCalcul!V79</f>
        <v>NT</v>
      </c>
      <c r="Z73" s="89" t="str">
        <f>BaseDeCalcul!W79</f>
        <v>NT</v>
      </c>
      <c r="AA73" s="90" t="str">
        <f>BaseDeCalcul!AE79</f>
        <v>NC</v>
      </c>
    </row>
    <row r="74" spans="1:27" ht="45" customHeight="1">
      <c r="A74">
        <v>9</v>
      </c>
      <c r="B74" s="86" t="str">
        <f>Criteres!B74</f>
        <v>Présentation</v>
      </c>
      <c r="C74" s="84">
        <f>BaseDeCalcul!AA80</f>
        <v>71</v>
      </c>
      <c r="D74" s="84" t="str">
        <f>BaseDeCalcul!B80</f>
        <v>10.2</v>
      </c>
      <c r="E74" s="87" t="str">
        <f>Criteres!E74</f>
        <v>Dans chaque page web, le contenu visible reste-t-il présent lorsque les feuilles de styles sont désactivées ?</v>
      </c>
      <c r="F74" s="84" t="str">
        <f>Criteres!D74</f>
        <v>A</v>
      </c>
      <c r="G74" s="89" t="str">
        <f>BaseDeCalcul!D80</f>
        <v>NC</v>
      </c>
      <c r="H74" s="89" t="str">
        <f>BaseDeCalcul!E80</f>
        <v>C</v>
      </c>
      <c r="I74" s="89" t="str">
        <f>BaseDeCalcul!F80</f>
        <v>NA</v>
      </c>
      <c r="J74" s="89" t="str">
        <f>BaseDeCalcul!G80</f>
        <v>C</v>
      </c>
      <c r="K74" s="89" t="str">
        <f>BaseDeCalcul!H80</f>
        <v>C</v>
      </c>
      <c r="L74" s="89" t="str">
        <f>BaseDeCalcul!I80</f>
        <v>NC</v>
      </c>
      <c r="M74" s="89" t="str">
        <f>BaseDeCalcul!J80</f>
        <v>NA</v>
      </c>
      <c r="N74" s="89" t="str">
        <f>BaseDeCalcul!K80</f>
        <v>C</v>
      </c>
      <c r="O74" s="89" t="str">
        <f>BaseDeCalcul!L80</f>
        <v>C</v>
      </c>
      <c r="P74" s="89" t="str">
        <f>BaseDeCalcul!M80</f>
        <v>C</v>
      </c>
      <c r="Q74" s="89" t="str">
        <f>BaseDeCalcul!N80</f>
        <v>C</v>
      </c>
      <c r="R74" s="89" t="str">
        <f>BaseDeCalcul!O80</f>
        <v>NT</v>
      </c>
      <c r="S74" s="89" t="str">
        <f>BaseDeCalcul!P80</f>
        <v>NT</v>
      </c>
      <c r="T74" s="89" t="str">
        <f>BaseDeCalcul!Q80</f>
        <v>NT</v>
      </c>
      <c r="U74" s="89" t="str">
        <f>BaseDeCalcul!R80</f>
        <v>NT</v>
      </c>
      <c r="V74" s="89" t="str">
        <f>BaseDeCalcul!S80</f>
        <v>NT</v>
      </c>
      <c r="W74" s="89" t="str">
        <f>BaseDeCalcul!T80</f>
        <v>NT</v>
      </c>
      <c r="X74" s="89" t="str">
        <f>BaseDeCalcul!U80</f>
        <v>NT</v>
      </c>
      <c r="Y74" s="89" t="str">
        <f>BaseDeCalcul!V80</f>
        <v>NT</v>
      </c>
      <c r="Z74" s="89" t="str">
        <f>BaseDeCalcul!W80</f>
        <v>NT</v>
      </c>
      <c r="AA74" s="90" t="str">
        <f>BaseDeCalcul!AE80</f>
        <v>NC</v>
      </c>
    </row>
    <row r="75" spans="1:27" ht="45" customHeight="1">
      <c r="A75">
        <v>9</v>
      </c>
      <c r="B75" s="86" t="str">
        <f>Criteres!B75</f>
        <v>Présentation</v>
      </c>
      <c r="C75" s="84">
        <f>BaseDeCalcul!AA81</f>
        <v>72</v>
      </c>
      <c r="D75" s="84" t="str">
        <f>BaseDeCalcul!B81</f>
        <v>10.3</v>
      </c>
      <c r="E75" s="87" t="str">
        <f>Criteres!E75</f>
        <v>Dans chaque page web, l'information reste-t-elle compréhensible lorsque les feuilles de styles sont désactivées ?</v>
      </c>
      <c r="F75" s="84" t="str">
        <f>Criteres!D75</f>
        <v>A</v>
      </c>
      <c r="G75" s="89" t="str">
        <f>BaseDeCalcul!D81</f>
        <v>C</v>
      </c>
      <c r="H75" s="89" t="str">
        <f>BaseDeCalcul!E81</f>
        <v>C</v>
      </c>
      <c r="I75" s="89" t="str">
        <f>BaseDeCalcul!F81</f>
        <v>NA</v>
      </c>
      <c r="J75" s="89" t="str">
        <f>BaseDeCalcul!G81</f>
        <v>NA</v>
      </c>
      <c r="K75" s="89" t="str">
        <f>BaseDeCalcul!H81</f>
        <v>C</v>
      </c>
      <c r="L75" s="89" t="str">
        <f>BaseDeCalcul!I81</f>
        <v>NA</v>
      </c>
      <c r="M75" s="89" t="str">
        <f>BaseDeCalcul!J81</f>
        <v>NA</v>
      </c>
      <c r="N75" s="89" t="str">
        <f>BaseDeCalcul!K81</f>
        <v>C</v>
      </c>
      <c r="O75" s="89" t="str">
        <f>BaseDeCalcul!L81</f>
        <v>C</v>
      </c>
      <c r="P75" s="89" t="str">
        <f>BaseDeCalcul!M81</f>
        <v>C</v>
      </c>
      <c r="Q75" s="89" t="str">
        <f>BaseDeCalcul!N81</f>
        <v>C</v>
      </c>
      <c r="R75" s="89" t="str">
        <f>BaseDeCalcul!O81</f>
        <v>NT</v>
      </c>
      <c r="S75" s="89" t="str">
        <f>BaseDeCalcul!P81</f>
        <v>NT</v>
      </c>
      <c r="T75" s="89" t="str">
        <f>BaseDeCalcul!Q81</f>
        <v>NT</v>
      </c>
      <c r="U75" s="89" t="str">
        <f>BaseDeCalcul!R81</f>
        <v>NT</v>
      </c>
      <c r="V75" s="89" t="str">
        <f>BaseDeCalcul!S81</f>
        <v>NT</v>
      </c>
      <c r="W75" s="89" t="str">
        <f>BaseDeCalcul!T81</f>
        <v>NT</v>
      </c>
      <c r="X75" s="89" t="str">
        <f>BaseDeCalcul!U81</f>
        <v>NT</v>
      </c>
      <c r="Y75" s="89" t="str">
        <f>BaseDeCalcul!V81</f>
        <v>NT</v>
      </c>
      <c r="Z75" s="89" t="str">
        <f>BaseDeCalcul!W81</f>
        <v>NT</v>
      </c>
      <c r="AA75" s="90" t="str">
        <f>BaseDeCalcul!AE81</f>
        <v>C</v>
      </c>
    </row>
    <row r="76" spans="1:27" ht="45" customHeight="1">
      <c r="A76">
        <v>9</v>
      </c>
      <c r="B76" s="86" t="str">
        <f>Criteres!B76</f>
        <v>Présentation</v>
      </c>
      <c r="C76" s="84">
        <f>BaseDeCalcul!AA82</f>
        <v>73</v>
      </c>
      <c r="D76" s="84" t="str">
        <f>BaseDeCalcul!B82</f>
        <v>10.4</v>
      </c>
      <c r="E76" s="87" t="str">
        <f>Criteres!E76</f>
        <v>Dans chaque page web, le texte reste-t-il lisible lorsque la taille des caractères est augmentée jusqu'à 200%, au moins (hors cas particuliers) ?</v>
      </c>
      <c r="F76" s="84" t="str">
        <f>Criteres!D76</f>
        <v>AA</v>
      </c>
      <c r="G76" s="89" t="str">
        <f>BaseDeCalcul!D82</f>
        <v>NC</v>
      </c>
      <c r="H76" s="89" t="str">
        <f>BaseDeCalcul!E82</f>
        <v>NC</v>
      </c>
      <c r="I76" s="89" t="str">
        <f>BaseDeCalcul!F82</f>
        <v>NC</v>
      </c>
      <c r="J76" s="89" t="str">
        <f>BaseDeCalcul!G82</f>
        <v>C</v>
      </c>
      <c r="K76" s="89" t="str">
        <f>BaseDeCalcul!H82</f>
        <v>NA</v>
      </c>
      <c r="L76" s="89" t="str">
        <f>BaseDeCalcul!I82</f>
        <v>NC</v>
      </c>
      <c r="M76" s="89" t="str">
        <f>BaseDeCalcul!J82</f>
        <v>NA</v>
      </c>
      <c r="N76" s="89" t="str">
        <f>BaseDeCalcul!K82</f>
        <v>NA</v>
      </c>
      <c r="O76" s="89" t="str">
        <f>BaseDeCalcul!L82</f>
        <v>C</v>
      </c>
      <c r="P76" s="89" t="str">
        <f>BaseDeCalcul!M82</f>
        <v>C</v>
      </c>
      <c r="Q76" s="89" t="str">
        <f>BaseDeCalcul!N82</f>
        <v>C</v>
      </c>
      <c r="R76" s="89" t="str">
        <f>BaseDeCalcul!O82</f>
        <v>NT</v>
      </c>
      <c r="S76" s="89" t="str">
        <f>BaseDeCalcul!P82</f>
        <v>NT</v>
      </c>
      <c r="T76" s="89" t="str">
        <f>BaseDeCalcul!Q82</f>
        <v>NT</v>
      </c>
      <c r="U76" s="89" t="str">
        <f>BaseDeCalcul!R82</f>
        <v>NT</v>
      </c>
      <c r="V76" s="89" t="str">
        <f>BaseDeCalcul!S82</f>
        <v>NT</v>
      </c>
      <c r="W76" s="89" t="str">
        <f>BaseDeCalcul!T82</f>
        <v>NT</v>
      </c>
      <c r="X76" s="89" t="str">
        <f>BaseDeCalcul!U82</f>
        <v>NT</v>
      </c>
      <c r="Y76" s="89" t="str">
        <f>BaseDeCalcul!V82</f>
        <v>NT</v>
      </c>
      <c r="Z76" s="89" t="str">
        <f>BaseDeCalcul!W82</f>
        <v>NT</v>
      </c>
      <c r="AA76" s="90" t="str">
        <f>BaseDeCalcul!AE82</f>
        <v>NC</v>
      </c>
    </row>
    <row r="77" spans="1:27" ht="45" customHeight="1">
      <c r="A77">
        <v>10</v>
      </c>
      <c r="B77" s="86" t="str">
        <f>Criteres!B77</f>
        <v>Présentation</v>
      </c>
      <c r="C77" s="84">
        <f>BaseDeCalcul!AA83</f>
        <v>74</v>
      </c>
      <c r="D77" s="84" t="str">
        <f>BaseDeCalcul!B83</f>
        <v>10.5</v>
      </c>
      <c r="E77" s="87" t="str">
        <f>Criteres!E77</f>
        <v>Dans chaque page web, les déclarations CSS de couleurs de fond d'élément et de police sont-elles correctement utilisées ?</v>
      </c>
      <c r="F77" s="84" t="str">
        <f>Criteres!D77</f>
        <v>AA</v>
      </c>
      <c r="G77" s="89" t="str">
        <f>BaseDeCalcul!D83</f>
        <v>C</v>
      </c>
      <c r="H77" s="89" t="str">
        <f>BaseDeCalcul!E83</f>
        <v>C</v>
      </c>
      <c r="I77" s="89" t="str">
        <f>BaseDeCalcul!F83</f>
        <v>C</v>
      </c>
      <c r="J77" s="89" t="str">
        <f>BaseDeCalcul!G83</f>
        <v>C</v>
      </c>
      <c r="K77" s="89" t="str">
        <f>BaseDeCalcul!H83</f>
        <v>NA</v>
      </c>
      <c r="L77" s="89" t="str">
        <f>BaseDeCalcul!I83</f>
        <v>C</v>
      </c>
      <c r="M77" s="89" t="str">
        <f>BaseDeCalcul!J83</f>
        <v>NA</v>
      </c>
      <c r="N77" s="89" t="str">
        <f>BaseDeCalcul!K83</f>
        <v>C</v>
      </c>
      <c r="O77" s="89" t="str">
        <f>BaseDeCalcul!L83</f>
        <v>C</v>
      </c>
      <c r="P77" s="89" t="str">
        <f>BaseDeCalcul!M83</f>
        <v>C</v>
      </c>
      <c r="Q77" s="89" t="str">
        <f>BaseDeCalcul!N83</f>
        <v>C</v>
      </c>
      <c r="R77" s="89" t="str">
        <f>BaseDeCalcul!O83</f>
        <v>NT</v>
      </c>
      <c r="S77" s="89" t="str">
        <f>BaseDeCalcul!P83</f>
        <v>NT</v>
      </c>
      <c r="T77" s="89" t="str">
        <f>BaseDeCalcul!Q83</f>
        <v>NT</v>
      </c>
      <c r="U77" s="89" t="str">
        <f>BaseDeCalcul!R83</f>
        <v>NT</v>
      </c>
      <c r="V77" s="89" t="str">
        <f>BaseDeCalcul!S83</f>
        <v>NT</v>
      </c>
      <c r="W77" s="89" t="str">
        <f>BaseDeCalcul!T83</f>
        <v>NT</v>
      </c>
      <c r="X77" s="89" t="str">
        <f>BaseDeCalcul!U83</f>
        <v>NT</v>
      </c>
      <c r="Y77" s="89" t="str">
        <f>BaseDeCalcul!V83</f>
        <v>NT</v>
      </c>
      <c r="Z77" s="89" t="str">
        <f>BaseDeCalcul!W83</f>
        <v>NT</v>
      </c>
      <c r="AA77" s="90" t="str">
        <f>BaseDeCalcul!AE83</f>
        <v>C</v>
      </c>
    </row>
    <row r="78" spans="1:27" ht="45" customHeight="1">
      <c r="A78">
        <v>10</v>
      </c>
      <c r="B78" s="86" t="str">
        <f>Criteres!B78</f>
        <v>Présentation</v>
      </c>
      <c r="C78" s="84">
        <f>BaseDeCalcul!AA84</f>
        <v>75</v>
      </c>
      <c r="D78" s="84" t="str">
        <f>BaseDeCalcul!B84</f>
        <v>10.6</v>
      </c>
      <c r="E78" s="87" t="str">
        <f>Criteres!E78</f>
        <v>Dans chaque page web, chaque lien dont la nature n'est pas évidente est-il visible par rapport au texte environnant ?</v>
      </c>
      <c r="F78" s="84" t="str">
        <f>Criteres!D78</f>
        <v>A</v>
      </c>
      <c r="G78" s="89" t="str">
        <f>BaseDeCalcul!D84</f>
        <v>NA</v>
      </c>
      <c r="H78" s="89" t="str">
        <f>BaseDeCalcul!E84</f>
        <v>NA</v>
      </c>
      <c r="I78" s="89" t="str">
        <f>BaseDeCalcul!F84</f>
        <v>NA</v>
      </c>
      <c r="J78" s="89" t="str">
        <f>BaseDeCalcul!G84</f>
        <v>NA</v>
      </c>
      <c r="K78" s="89" t="str">
        <f>BaseDeCalcul!H84</f>
        <v>NA</v>
      </c>
      <c r="L78" s="89" t="str">
        <f>BaseDeCalcul!I84</f>
        <v>NA</v>
      </c>
      <c r="M78" s="89" t="str">
        <f>BaseDeCalcul!J84</f>
        <v>NA</v>
      </c>
      <c r="N78" s="89" t="str">
        <f>BaseDeCalcul!K84</f>
        <v>NA</v>
      </c>
      <c r="O78" s="89" t="str">
        <f>BaseDeCalcul!L84</f>
        <v>NA</v>
      </c>
      <c r="P78" s="89" t="str">
        <f>BaseDeCalcul!M84</f>
        <v>NA</v>
      </c>
      <c r="Q78" s="89" t="str">
        <f>BaseDeCalcul!N84</f>
        <v>NA</v>
      </c>
      <c r="R78" s="89" t="str">
        <f>BaseDeCalcul!O84</f>
        <v>NT</v>
      </c>
      <c r="S78" s="89" t="str">
        <f>BaseDeCalcul!P84</f>
        <v>NT</v>
      </c>
      <c r="T78" s="89" t="str">
        <f>BaseDeCalcul!Q84</f>
        <v>NT</v>
      </c>
      <c r="U78" s="89" t="str">
        <f>BaseDeCalcul!R84</f>
        <v>NT</v>
      </c>
      <c r="V78" s="89" t="str">
        <f>BaseDeCalcul!S84</f>
        <v>NT</v>
      </c>
      <c r="W78" s="89" t="str">
        <f>BaseDeCalcul!T84</f>
        <v>NT</v>
      </c>
      <c r="X78" s="89" t="str">
        <f>BaseDeCalcul!U84</f>
        <v>NT</v>
      </c>
      <c r="Y78" s="89" t="str">
        <f>BaseDeCalcul!V84</f>
        <v>NT</v>
      </c>
      <c r="Z78" s="89" t="str">
        <f>BaseDeCalcul!W84</f>
        <v>NT</v>
      </c>
      <c r="AA78" s="90" t="str">
        <f>BaseDeCalcul!AE84</f>
        <v>NA</v>
      </c>
    </row>
    <row r="79" spans="1:27" ht="45" customHeight="1">
      <c r="A79">
        <v>10</v>
      </c>
      <c r="B79" s="86" t="str">
        <f>Criteres!B79</f>
        <v>Présentation</v>
      </c>
      <c r="C79" s="84">
        <f>BaseDeCalcul!AA85</f>
        <v>76</v>
      </c>
      <c r="D79" s="84" t="str">
        <f>BaseDeCalcul!B85</f>
        <v>10.7</v>
      </c>
      <c r="E79" s="87" t="str">
        <f>Criteres!E79</f>
        <v>Dans chaque page web, pour chaque élément recevant le focus, la prise de focus est-elle visible ?</v>
      </c>
      <c r="F79" s="84" t="str">
        <f>Criteres!D79</f>
        <v>A</v>
      </c>
      <c r="G79" s="89" t="str">
        <f>BaseDeCalcul!D85</f>
        <v>NC</v>
      </c>
      <c r="H79" s="89" t="str">
        <f>BaseDeCalcul!E85</f>
        <v>NC</v>
      </c>
      <c r="I79" s="89" t="str">
        <f>BaseDeCalcul!F85</f>
        <v>NC</v>
      </c>
      <c r="J79" s="89" t="str">
        <f>BaseDeCalcul!G85</f>
        <v>NC</v>
      </c>
      <c r="K79" s="89" t="str">
        <f>BaseDeCalcul!H85</f>
        <v>NC</v>
      </c>
      <c r="L79" s="89" t="str">
        <f>BaseDeCalcul!I85</f>
        <v>NC</v>
      </c>
      <c r="M79" s="89" t="str">
        <f>BaseDeCalcul!J85</f>
        <v>NA</v>
      </c>
      <c r="N79" s="89" t="str">
        <f>BaseDeCalcul!K85</f>
        <v>NA</v>
      </c>
      <c r="O79" s="89" t="str">
        <f>BaseDeCalcul!L85</f>
        <v>NC</v>
      </c>
      <c r="P79" s="89" t="str">
        <f>BaseDeCalcul!M85</f>
        <v>NC</v>
      </c>
      <c r="Q79" s="89" t="str">
        <f>BaseDeCalcul!N85</f>
        <v>NC</v>
      </c>
      <c r="R79" s="89" t="str">
        <f>BaseDeCalcul!O85</f>
        <v>NT</v>
      </c>
      <c r="S79" s="89" t="str">
        <f>BaseDeCalcul!P85</f>
        <v>NT</v>
      </c>
      <c r="T79" s="89" t="str">
        <f>BaseDeCalcul!Q85</f>
        <v>NT</v>
      </c>
      <c r="U79" s="89" t="str">
        <f>BaseDeCalcul!R85</f>
        <v>NT</v>
      </c>
      <c r="V79" s="89" t="str">
        <f>BaseDeCalcul!S85</f>
        <v>NT</v>
      </c>
      <c r="W79" s="89" t="str">
        <f>BaseDeCalcul!T85</f>
        <v>NT</v>
      </c>
      <c r="X79" s="89" t="str">
        <f>BaseDeCalcul!U85</f>
        <v>NT</v>
      </c>
      <c r="Y79" s="89" t="str">
        <f>BaseDeCalcul!V85</f>
        <v>NT</v>
      </c>
      <c r="Z79" s="89" t="str">
        <f>BaseDeCalcul!W85</f>
        <v>NT</v>
      </c>
      <c r="AA79" s="90" t="str">
        <f>BaseDeCalcul!AE85</f>
        <v>NC</v>
      </c>
    </row>
    <row r="80" spans="1:27" ht="45" customHeight="1">
      <c r="A80">
        <v>10</v>
      </c>
      <c r="B80" s="86" t="str">
        <f>Criteres!B80</f>
        <v>Présentation</v>
      </c>
      <c r="C80" s="84">
        <f>BaseDeCalcul!AA86</f>
        <v>77</v>
      </c>
      <c r="D80" s="84" t="str">
        <f>BaseDeCalcul!B86</f>
        <v>10.8</v>
      </c>
      <c r="E80" s="87" t="str">
        <f>Criteres!E80</f>
        <v>Pour chaque page web, les contenus cachés ont-ils vocation à être ignorés par les technologies d'assistance ?</v>
      </c>
      <c r="F80" s="84" t="str">
        <f>Criteres!D80</f>
        <v>A</v>
      </c>
      <c r="G80" s="89" t="str">
        <f>BaseDeCalcul!D86</f>
        <v>NA</v>
      </c>
      <c r="H80" s="89" t="str">
        <f>BaseDeCalcul!E86</f>
        <v>NA</v>
      </c>
      <c r="I80" s="89" t="str">
        <f>BaseDeCalcul!F86</f>
        <v>NA</v>
      </c>
      <c r="J80" s="89" t="str">
        <f>BaseDeCalcul!G86</f>
        <v>C</v>
      </c>
      <c r="K80" s="89" t="str">
        <f>BaseDeCalcul!H86</f>
        <v>NA</v>
      </c>
      <c r="L80" s="89" t="str">
        <f>BaseDeCalcul!I86</f>
        <v>NA</v>
      </c>
      <c r="M80" s="89" t="str">
        <f>BaseDeCalcul!J86</f>
        <v>NA</v>
      </c>
      <c r="N80" s="89" t="str">
        <f>BaseDeCalcul!K86</f>
        <v>NA</v>
      </c>
      <c r="O80" s="89" t="str">
        <f>BaseDeCalcul!L86</f>
        <v>NA</v>
      </c>
      <c r="P80" s="89" t="str">
        <f>BaseDeCalcul!M86</f>
        <v>NA</v>
      </c>
      <c r="Q80" s="89" t="str">
        <f>BaseDeCalcul!N86</f>
        <v>NA</v>
      </c>
      <c r="R80" s="89" t="str">
        <f>BaseDeCalcul!O86</f>
        <v>NT</v>
      </c>
      <c r="S80" s="89" t="str">
        <f>BaseDeCalcul!P86</f>
        <v>NT</v>
      </c>
      <c r="T80" s="89" t="str">
        <f>BaseDeCalcul!Q86</f>
        <v>NT</v>
      </c>
      <c r="U80" s="89" t="str">
        <f>BaseDeCalcul!R86</f>
        <v>NT</v>
      </c>
      <c r="V80" s="89" t="str">
        <f>BaseDeCalcul!S86</f>
        <v>NT</v>
      </c>
      <c r="W80" s="89" t="str">
        <f>BaseDeCalcul!T86</f>
        <v>NT</v>
      </c>
      <c r="X80" s="89" t="str">
        <f>BaseDeCalcul!U86</f>
        <v>NT</v>
      </c>
      <c r="Y80" s="89" t="str">
        <f>BaseDeCalcul!V86</f>
        <v>NT</v>
      </c>
      <c r="Z80" s="89" t="str">
        <f>BaseDeCalcul!W86</f>
        <v>NT</v>
      </c>
      <c r="AA80" s="90" t="str">
        <f>BaseDeCalcul!AE86</f>
        <v>C</v>
      </c>
    </row>
    <row r="81" spans="1:27" ht="45" customHeight="1">
      <c r="A81">
        <v>10</v>
      </c>
      <c r="B81" s="86" t="str">
        <f>Criteres!B81</f>
        <v>Présentation</v>
      </c>
      <c r="C81" s="84">
        <f>BaseDeCalcul!AA87</f>
        <v>78</v>
      </c>
      <c r="D81" s="84" t="str">
        <f>BaseDeCalcul!B87</f>
        <v>10.9</v>
      </c>
      <c r="E81" s="87" t="str">
        <f>Criteres!E81</f>
        <v>Dans chaque page web, l'information ne doit pas être donnée uniquement par la forme, taille ou position. Cette règle est-elle respectée ?</v>
      </c>
      <c r="F81" s="84" t="str">
        <f>Criteres!D81</f>
        <v>A</v>
      </c>
      <c r="G81" s="89" t="str">
        <f>BaseDeCalcul!D87</f>
        <v>NA</v>
      </c>
      <c r="H81" s="89" t="str">
        <f>BaseDeCalcul!E87</f>
        <v>NA</v>
      </c>
      <c r="I81" s="89" t="str">
        <f>BaseDeCalcul!F87</f>
        <v>NA</v>
      </c>
      <c r="J81" s="89" t="str">
        <f>BaseDeCalcul!G87</f>
        <v>NA</v>
      </c>
      <c r="K81" s="89" t="str">
        <f>BaseDeCalcul!H87</f>
        <v>NA</v>
      </c>
      <c r="L81" s="89" t="str">
        <f>BaseDeCalcul!I87</f>
        <v>NC</v>
      </c>
      <c r="M81" s="89" t="str">
        <f>BaseDeCalcul!J87</f>
        <v>NA</v>
      </c>
      <c r="N81" s="89" t="str">
        <f>BaseDeCalcul!K87</f>
        <v>NA</v>
      </c>
      <c r="O81" s="89" t="str">
        <f>BaseDeCalcul!L87</f>
        <v>NA</v>
      </c>
      <c r="P81" s="89" t="str">
        <f>BaseDeCalcul!M87</f>
        <v>C</v>
      </c>
      <c r="Q81" s="89" t="str">
        <f>BaseDeCalcul!N87</f>
        <v>NA</v>
      </c>
      <c r="R81" s="89" t="str">
        <f>BaseDeCalcul!O87</f>
        <v>NT</v>
      </c>
      <c r="S81" s="89" t="str">
        <f>BaseDeCalcul!P87</f>
        <v>NT</v>
      </c>
      <c r="T81" s="89" t="str">
        <f>BaseDeCalcul!Q87</f>
        <v>NT</v>
      </c>
      <c r="U81" s="89" t="str">
        <f>BaseDeCalcul!R87</f>
        <v>NT</v>
      </c>
      <c r="V81" s="89" t="str">
        <f>BaseDeCalcul!S87</f>
        <v>NT</v>
      </c>
      <c r="W81" s="89" t="str">
        <f>BaseDeCalcul!T87</f>
        <v>NT</v>
      </c>
      <c r="X81" s="89" t="str">
        <f>BaseDeCalcul!U87</f>
        <v>NT</v>
      </c>
      <c r="Y81" s="89" t="str">
        <f>BaseDeCalcul!V87</f>
        <v>NT</v>
      </c>
      <c r="Z81" s="89" t="str">
        <f>BaseDeCalcul!W87</f>
        <v>NT</v>
      </c>
      <c r="AA81" s="90" t="str">
        <f>BaseDeCalcul!AE87</f>
        <v>NC</v>
      </c>
    </row>
    <row r="82" spans="1:27" ht="45" customHeight="1">
      <c r="A82">
        <v>10</v>
      </c>
      <c r="B82" s="86" t="str">
        <f>Criteres!B82</f>
        <v>Présentation</v>
      </c>
      <c r="C82" s="84">
        <f>BaseDeCalcul!AA88</f>
        <v>79</v>
      </c>
      <c r="D82" s="84" t="str">
        <f>BaseDeCalcul!B88</f>
        <v>10.10</v>
      </c>
      <c r="E82" s="87" t="str">
        <f>Criteres!E82</f>
        <v>Dans chaque page web, l'information ne doit pas être donnée par la forme, taille ou position uniquement. Cette règle est-elle implémentée de façon pertinente ?</v>
      </c>
      <c r="F82" s="84" t="str">
        <f>Criteres!D82</f>
        <v>A</v>
      </c>
      <c r="G82" s="89" t="str">
        <f>BaseDeCalcul!D88</f>
        <v>NA</v>
      </c>
      <c r="H82" s="89" t="str">
        <f>BaseDeCalcul!E88</f>
        <v>NA</v>
      </c>
      <c r="I82" s="89" t="str">
        <f>BaseDeCalcul!F88</f>
        <v>NA</v>
      </c>
      <c r="J82" s="89" t="str">
        <f>BaseDeCalcul!G88</f>
        <v>NA</v>
      </c>
      <c r="K82" s="89" t="str">
        <f>BaseDeCalcul!H88</f>
        <v>NA</v>
      </c>
      <c r="L82" s="89" t="str">
        <f>BaseDeCalcul!I88</f>
        <v>NA</v>
      </c>
      <c r="M82" s="89" t="str">
        <f>BaseDeCalcul!J88</f>
        <v>NA</v>
      </c>
      <c r="N82" s="89" t="str">
        <f>BaseDeCalcul!K88</f>
        <v>NA</v>
      </c>
      <c r="O82" s="89" t="str">
        <f>BaseDeCalcul!L88</f>
        <v>NA</v>
      </c>
      <c r="P82" s="89" t="str">
        <f>BaseDeCalcul!M88</f>
        <v>C</v>
      </c>
      <c r="Q82" s="89" t="str">
        <f>BaseDeCalcul!N88</f>
        <v>NA</v>
      </c>
      <c r="R82" s="89" t="str">
        <f>BaseDeCalcul!O88</f>
        <v>NT</v>
      </c>
      <c r="S82" s="89" t="str">
        <f>BaseDeCalcul!P88</f>
        <v>NT</v>
      </c>
      <c r="T82" s="89" t="str">
        <f>BaseDeCalcul!Q88</f>
        <v>NT</v>
      </c>
      <c r="U82" s="89" t="str">
        <f>BaseDeCalcul!R88</f>
        <v>NT</v>
      </c>
      <c r="V82" s="89" t="str">
        <f>BaseDeCalcul!S88</f>
        <v>NT</v>
      </c>
      <c r="W82" s="89" t="str">
        <f>BaseDeCalcul!T88</f>
        <v>NT</v>
      </c>
      <c r="X82" s="89" t="str">
        <f>BaseDeCalcul!U88</f>
        <v>NT</v>
      </c>
      <c r="Y82" s="89" t="str">
        <f>BaseDeCalcul!V88</f>
        <v>NT</v>
      </c>
      <c r="Z82" s="89" t="str">
        <f>BaseDeCalcul!W88</f>
        <v>NT</v>
      </c>
      <c r="AA82" s="90" t="str">
        <f>BaseDeCalcul!AE88</f>
        <v>C</v>
      </c>
    </row>
    <row r="83" spans="1:27" ht="45" customHeight="1">
      <c r="A83">
        <v>10</v>
      </c>
      <c r="B83" s="86" t="str">
        <f>Criteres!B83</f>
        <v>Présentation</v>
      </c>
      <c r="C83" s="84">
        <f>BaseDeCalcul!AA89</f>
        <v>80</v>
      </c>
      <c r="D83" s="84" t="str">
        <f>BaseDeCalcul!B89</f>
        <v>10.11</v>
      </c>
      <c r="E83" s="87" t="str">
        <f>Criteres!E83</f>
        <v>Pour chaque page web, les contenus peuvent-ils être présentés sans avoir recours à la fois à un défilement vertical pour une fenêtre ayant une hauteur de 256px ou une largeur de 320px (hors cas particulier s ) ?</v>
      </c>
      <c r="F83" s="84" t="str">
        <f>Criteres!D83</f>
        <v>AA</v>
      </c>
      <c r="G83" s="89" t="str">
        <f>BaseDeCalcul!D89</f>
        <v>NC</v>
      </c>
      <c r="H83" s="89" t="str">
        <f>BaseDeCalcul!E89</f>
        <v>NC</v>
      </c>
      <c r="I83" s="89" t="str">
        <f>BaseDeCalcul!F89</f>
        <v>NA</v>
      </c>
      <c r="J83" s="89" t="str">
        <f>BaseDeCalcul!G89</f>
        <v>C</v>
      </c>
      <c r="K83" s="89" t="str">
        <f>BaseDeCalcul!H89</f>
        <v>NC</v>
      </c>
      <c r="L83" s="89" t="str">
        <f>BaseDeCalcul!I89</f>
        <v>NC</v>
      </c>
      <c r="M83" s="89" t="str">
        <f>BaseDeCalcul!J89</f>
        <v>NA</v>
      </c>
      <c r="N83" s="89" t="str">
        <f>BaseDeCalcul!K89</f>
        <v>NC</v>
      </c>
      <c r="O83" s="89" t="str">
        <f>BaseDeCalcul!L89</f>
        <v>NC</v>
      </c>
      <c r="P83" s="89" t="str">
        <f>BaseDeCalcul!M89</f>
        <v>NC</v>
      </c>
      <c r="Q83" s="89" t="str">
        <f>BaseDeCalcul!N89</f>
        <v>NC</v>
      </c>
      <c r="R83" s="89" t="str">
        <f>BaseDeCalcul!O89</f>
        <v>NT</v>
      </c>
      <c r="S83" s="89" t="str">
        <f>BaseDeCalcul!P89</f>
        <v>NT</v>
      </c>
      <c r="T83" s="89" t="str">
        <f>BaseDeCalcul!Q89</f>
        <v>NT</v>
      </c>
      <c r="U83" s="89" t="str">
        <f>BaseDeCalcul!R89</f>
        <v>NT</v>
      </c>
      <c r="V83" s="89" t="str">
        <f>BaseDeCalcul!S89</f>
        <v>NT</v>
      </c>
      <c r="W83" s="89" t="str">
        <f>BaseDeCalcul!T89</f>
        <v>NT</v>
      </c>
      <c r="X83" s="89" t="str">
        <f>BaseDeCalcul!U89</f>
        <v>NT</v>
      </c>
      <c r="Y83" s="89" t="str">
        <f>BaseDeCalcul!V89</f>
        <v>NT</v>
      </c>
      <c r="Z83" s="89" t="str">
        <f>BaseDeCalcul!W89</f>
        <v>NT</v>
      </c>
      <c r="AA83" s="90" t="str">
        <f>BaseDeCalcul!AE89</f>
        <v>NC</v>
      </c>
    </row>
    <row r="84" spans="1:27" ht="45" customHeight="1">
      <c r="A84">
        <v>10</v>
      </c>
      <c r="B84" s="86" t="str">
        <f>Criteres!B84</f>
        <v>Présentation</v>
      </c>
      <c r="C84" s="84">
        <f>BaseDeCalcul!AA90</f>
        <v>81</v>
      </c>
      <c r="D84" s="84" t="str">
        <f>BaseDeCalcul!B90</f>
        <v>10.12</v>
      </c>
      <c r="E84" s="87" t="str">
        <f>Criteres!E84</f>
        <v>Dans chaque page web, les propriétés d'espacement du texte peuvent-elles être redéfinies par l'utilisateur sans perte de contenu ou de fonctionnalité (hors cas particuliers) ?</v>
      </c>
      <c r="F84" s="84" t="str">
        <f>Criteres!D84</f>
        <v>AA</v>
      </c>
      <c r="G84" s="89" t="str">
        <f>BaseDeCalcul!D90</f>
        <v>C</v>
      </c>
      <c r="H84" s="89" t="str">
        <f>BaseDeCalcul!E90</f>
        <v>NC</v>
      </c>
      <c r="I84" s="89" t="str">
        <f>BaseDeCalcul!F90</f>
        <v>NA</v>
      </c>
      <c r="J84" s="89" t="str">
        <f>BaseDeCalcul!G90</f>
        <v>NC</v>
      </c>
      <c r="K84" s="89" t="str">
        <f>BaseDeCalcul!H90</f>
        <v>C</v>
      </c>
      <c r="L84" s="89" t="str">
        <f>BaseDeCalcul!I90</f>
        <v>NA</v>
      </c>
      <c r="M84" s="89" t="str">
        <f>BaseDeCalcul!J90</f>
        <v>NA</v>
      </c>
      <c r="N84" s="89" t="str">
        <f>BaseDeCalcul!K90</f>
        <v>C</v>
      </c>
      <c r="O84" s="89" t="str">
        <f>BaseDeCalcul!L90</f>
        <v>NC</v>
      </c>
      <c r="P84" s="89" t="str">
        <f>BaseDeCalcul!M90</f>
        <v>C</v>
      </c>
      <c r="Q84" s="89" t="str">
        <f>BaseDeCalcul!N90</f>
        <v>C</v>
      </c>
      <c r="R84" s="89" t="str">
        <f>BaseDeCalcul!O90</f>
        <v>NT</v>
      </c>
      <c r="S84" s="89" t="str">
        <f>BaseDeCalcul!P90</f>
        <v>NT</v>
      </c>
      <c r="T84" s="89" t="str">
        <f>BaseDeCalcul!Q90</f>
        <v>NT</v>
      </c>
      <c r="U84" s="89" t="str">
        <f>BaseDeCalcul!R90</f>
        <v>NT</v>
      </c>
      <c r="V84" s="89" t="str">
        <f>BaseDeCalcul!S90</f>
        <v>NT</v>
      </c>
      <c r="W84" s="89" t="str">
        <f>BaseDeCalcul!T90</f>
        <v>NT</v>
      </c>
      <c r="X84" s="89" t="str">
        <f>BaseDeCalcul!U90</f>
        <v>NT</v>
      </c>
      <c r="Y84" s="89" t="str">
        <f>BaseDeCalcul!V90</f>
        <v>NT</v>
      </c>
      <c r="Z84" s="89" t="str">
        <f>BaseDeCalcul!W90</f>
        <v>NT</v>
      </c>
      <c r="AA84" s="90" t="str">
        <f>BaseDeCalcul!AE90</f>
        <v>NC</v>
      </c>
    </row>
    <row r="85" spans="1:27" ht="36">
      <c r="A85">
        <v>10</v>
      </c>
      <c r="B85" s="86" t="str">
        <f>Criteres!B85</f>
        <v>Présentation</v>
      </c>
      <c r="C85" s="84">
        <f>BaseDeCalcul!AA91</f>
        <v>82</v>
      </c>
      <c r="D85" s="84" t="str">
        <f>BaseDeCalcul!B91</f>
        <v>10.13</v>
      </c>
      <c r="E85" s="87" t="str">
        <f>Criteres!E85</f>
        <v>Dans chaque page web, les contenus additionnels apparaissant à la prise de focus ou au survol d'un composant d'interface sont-ils contrôlables par l'utilisateur (hors cas particuliers ) ?</v>
      </c>
      <c r="F85" s="84" t="str">
        <f>Criteres!D85</f>
        <v>AA</v>
      </c>
      <c r="G85" s="89" t="str">
        <f>BaseDeCalcul!D91</f>
        <v>NA</v>
      </c>
      <c r="H85" s="89" t="str">
        <f>BaseDeCalcul!E91</f>
        <v>NA</v>
      </c>
      <c r="I85" s="89" t="str">
        <f>BaseDeCalcul!F91</f>
        <v>NA</v>
      </c>
      <c r="J85" s="89" t="str">
        <f>BaseDeCalcul!G91</f>
        <v>NA</v>
      </c>
      <c r="K85" s="89" t="str">
        <f>BaseDeCalcul!H91</f>
        <v>NC</v>
      </c>
      <c r="L85" s="89" t="str">
        <f>BaseDeCalcul!I91</f>
        <v>NC</v>
      </c>
      <c r="M85" s="89" t="str">
        <f>BaseDeCalcul!J91</f>
        <v>NA</v>
      </c>
      <c r="N85" s="89" t="str">
        <f>BaseDeCalcul!K91</f>
        <v>NA</v>
      </c>
      <c r="O85" s="89" t="str">
        <f>BaseDeCalcul!L91</f>
        <v>NC</v>
      </c>
      <c r="P85" s="89" t="str">
        <f>BaseDeCalcul!M91</f>
        <v>NC</v>
      </c>
      <c r="Q85" s="89" t="str">
        <f>BaseDeCalcul!N91</f>
        <v>NA</v>
      </c>
      <c r="R85" s="89" t="str">
        <f>BaseDeCalcul!O91</f>
        <v>NT</v>
      </c>
      <c r="S85" s="89" t="str">
        <f>BaseDeCalcul!P91</f>
        <v>NT</v>
      </c>
      <c r="T85" s="89" t="str">
        <f>BaseDeCalcul!Q91</f>
        <v>NT</v>
      </c>
      <c r="U85" s="89" t="str">
        <f>BaseDeCalcul!R91</f>
        <v>NT</v>
      </c>
      <c r="V85" s="89" t="str">
        <f>BaseDeCalcul!S91</f>
        <v>NT</v>
      </c>
      <c r="W85" s="89" t="str">
        <f>BaseDeCalcul!T91</f>
        <v>NT</v>
      </c>
      <c r="X85" s="89" t="str">
        <f>BaseDeCalcul!U91</f>
        <v>NT</v>
      </c>
      <c r="Y85" s="89" t="str">
        <f>BaseDeCalcul!V91</f>
        <v>NT</v>
      </c>
      <c r="Z85" s="89" t="str">
        <f>BaseDeCalcul!W91</f>
        <v>NT</v>
      </c>
      <c r="AA85" s="90" t="str">
        <f>BaseDeCalcul!AE91</f>
        <v>NC</v>
      </c>
    </row>
    <row r="86" spans="1:27" ht="45" customHeight="1">
      <c r="A86">
        <v>10</v>
      </c>
      <c r="B86" s="86" t="str">
        <f>Criteres!B86</f>
        <v>Présentation</v>
      </c>
      <c r="C86" s="84">
        <f>BaseDeCalcul!AA92</f>
        <v>83</v>
      </c>
      <c r="D86" s="84" t="str">
        <f>BaseDeCalcul!B92</f>
        <v>10.14</v>
      </c>
      <c r="E86" s="87" t="str">
        <f>Criteres!E86</f>
        <v>Dans chaque page web, les contenus additionnels apparaissant via les styles CSS uniquement peuvent-ils être rendus visibles au clavier et par tout dispositif de pointage ?</v>
      </c>
      <c r="F86" s="84" t="str">
        <f>Criteres!D86</f>
        <v>A</v>
      </c>
      <c r="G86" s="89" t="str">
        <f>BaseDeCalcul!D92</f>
        <v>NA</v>
      </c>
      <c r="H86" s="89" t="str">
        <f>BaseDeCalcul!E92</f>
        <v>NA</v>
      </c>
      <c r="I86" s="89" t="str">
        <f>BaseDeCalcul!F92</f>
        <v>NA</v>
      </c>
      <c r="J86" s="89" t="str">
        <f>BaseDeCalcul!G92</f>
        <v>NA</v>
      </c>
      <c r="K86" s="89" t="str">
        <f>BaseDeCalcul!H92</f>
        <v>NA</v>
      </c>
      <c r="L86" s="89" t="str">
        <f>BaseDeCalcul!I92</f>
        <v>NA</v>
      </c>
      <c r="M86" s="89" t="str">
        <f>BaseDeCalcul!J92</f>
        <v>NA</v>
      </c>
      <c r="N86" s="89" t="str">
        <f>BaseDeCalcul!K92</f>
        <v>NA</v>
      </c>
      <c r="O86" s="89" t="str">
        <f>BaseDeCalcul!L92</f>
        <v>NA</v>
      </c>
      <c r="P86" s="89" t="str">
        <f>BaseDeCalcul!M92</f>
        <v>NC</v>
      </c>
      <c r="Q86" s="89" t="str">
        <f>BaseDeCalcul!N92</f>
        <v>NA</v>
      </c>
      <c r="R86" s="89" t="str">
        <f>BaseDeCalcul!O92</f>
        <v>NT</v>
      </c>
      <c r="S86" s="89" t="str">
        <f>BaseDeCalcul!P92</f>
        <v>NT</v>
      </c>
      <c r="T86" s="89" t="str">
        <f>BaseDeCalcul!Q92</f>
        <v>NT</v>
      </c>
      <c r="U86" s="89" t="str">
        <f>BaseDeCalcul!R92</f>
        <v>NT</v>
      </c>
      <c r="V86" s="89" t="str">
        <f>BaseDeCalcul!S92</f>
        <v>NT</v>
      </c>
      <c r="W86" s="89" t="str">
        <f>BaseDeCalcul!T92</f>
        <v>NT</v>
      </c>
      <c r="X86" s="89" t="str">
        <f>BaseDeCalcul!U92</f>
        <v>NT</v>
      </c>
      <c r="Y86" s="89" t="str">
        <f>BaseDeCalcul!V92</f>
        <v>NT</v>
      </c>
      <c r="Z86" s="89" t="str">
        <f>BaseDeCalcul!W92</f>
        <v>NT</v>
      </c>
      <c r="AA86" s="90" t="str">
        <f>BaseDeCalcul!AE92</f>
        <v>NC</v>
      </c>
    </row>
    <row r="87" spans="1:27" ht="45" customHeight="1">
      <c r="A87">
        <v>10</v>
      </c>
      <c r="B87" s="86" t="str">
        <f>Criteres!B87</f>
        <v>Présentation</v>
      </c>
      <c r="C87" s="84">
        <f>BaseDeCalcul!AA93</f>
        <v>84</v>
      </c>
      <c r="D87" s="84" t="str">
        <f>BaseDeCalcul!B93</f>
        <v>10.15</v>
      </c>
      <c r="E87" s="87" t="str">
        <f>Criteres!E87</f>
        <v>Dans chaque page Web, le choix de la couleur de fond et de police du texte est-il contrôlable par l'utilisateur ?</v>
      </c>
      <c r="F87" s="84" t="str">
        <f>Criteres!D87</f>
        <v>AAA</v>
      </c>
      <c r="G87" s="89" t="str">
        <f>BaseDeCalcul!D93</f>
        <v>NT</v>
      </c>
      <c r="H87" s="89" t="str">
        <f>BaseDeCalcul!E93</f>
        <v>NT</v>
      </c>
      <c r="I87" s="89" t="str">
        <f>BaseDeCalcul!F93</f>
        <v>NT</v>
      </c>
      <c r="J87" s="89" t="str">
        <f>BaseDeCalcul!G93</f>
        <v>NT</v>
      </c>
      <c r="K87" s="89" t="str">
        <f>BaseDeCalcul!H93</f>
        <v>NT</v>
      </c>
      <c r="L87" s="89" t="str">
        <f>BaseDeCalcul!I93</f>
        <v>NT</v>
      </c>
      <c r="M87" s="89" t="str">
        <f>BaseDeCalcul!J93</f>
        <v>NT</v>
      </c>
      <c r="N87" s="89" t="str">
        <f>BaseDeCalcul!K93</f>
        <v>NT</v>
      </c>
      <c r="O87" s="89" t="str">
        <f>BaseDeCalcul!L93</f>
        <v>NT</v>
      </c>
      <c r="P87" s="89" t="str">
        <f>BaseDeCalcul!M93</f>
        <v>NT</v>
      </c>
      <c r="Q87" s="89" t="str">
        <f>BaseDeCalcul!N93</f>
        <v>NT</v>
      </c>
      <c r="R87" s="89" t="str">
        <f>BaseDeCalcul!O93</f>
        <v>NT</v>
      </c>
      <c r="S87" s="89" t="str">
        <f>BaseDeCalcul!P93</f>
        <v>NT</v>
      </c>
      <c r="T87" s="89" t="str">
        <f>BaseDeCalcul!Q93</f>
        <v>NT</v>
      </c>
      <c r="U87" s="89" t="str">
        <f>BaseDeCalcul!R93</f>
        <v>NT</v>
      </c>
      <c r="V87" s="89" t="str">
        <f>BaseDeCalcul!S93</f>
        <v>NT</v>
      </c>
      <c r="W87" s="89" t="str">
        <f>BaseDeCalcul!T93</f>
        <v>NT</v>
      </c>
      <c r="X87" s="89" t="str">
        <f>BaseDeCalcul!U93</f>
        <v>NT</v>
      </c>
      <c r="Y87" s="89" t="str">
        <f>BaseDeCalcul!V93</f>
        <v>NT</v>
      </c>
      <c r="Z87" s="89" t="str">
        <f>BaseDeCalcul!W93</f>
        <v>NT</v>
      </c>
      <c r="AA87" s="90" t="str">
        <f>BaseDeCalcul!AE93</f>
        <v>NT</v>
      </c>
    </row>
    <row r="88" spans="1:27" ht="45" customHeight="1">
      <c r="A88">
        <v>10</v>
      </c>
      <c r="B88" s="86" t="str">
        <f>Criteres!B88</f>
        <v>Présentation</v>
      </c>
      <c r="C88" s="84">
        <f>BaseDeCalcul!AA94</f>
        <v>85</v>
      </c>
      <c r="D88" s="84" t="str">
        <f>BaseDeCalcul!B94</f>
        <v>10.16</v>
      </c>
      <c r="E88" s="87" t="str">
        <f>Criteres!E88</f>
        <v>Pour chaque page Web, le texte ne doit pas être justifié. Cette règle est-elle respectée ?</v>
      </c>
      <c r="F88" s="84" t="str">
        <f>Criteres!D88</f>
        <v>AAA</v>
      </c>
      <c r="G88" s="89" t="str">
        <f>BaseDeCalcul!D94</f>
        <v>NT</v>
      </c>
      <c r="H88" s="89" t="str">
        <f>BaseDeCalcul!E94</f>
        <v>NT</v>
      </c>
      <c r="I88" s="89" t="str">
        <f>BaseDeCalcul!F94</f>
        <v>NT</v>
      </c>
      <c r="J88" s="89" t="str">
        <f>BaseDeCalcul!G94</f>
        <v>NT</v>
      </c>
      <c r="K88" s="89" t="str">
        <f>BaseDeCalcul!H94</f>
        <v>NT</v>
      </c>
      <c r="L88" s="89" t="str">
        <f>BaseDeCalcul!I94</f>
        <v>NT</v>
      </c>
      <c r="M88" s="89" t="str">
        <f>BaseDeCalcul!J94</f>
        <v>NT</v>
      </c>
      <c r="N88" s="89" t="str">
        <f>BaseDeCalcul!K94</f>
        <v>NT</v>
      </c>
      <c r="O88" s="89" t="str">
        <f>BaseDeCalcul!L94</f>
        <v>NT</v>
      </c>
      <c r="P88" s="89" t="str">
        <f>BaseDeCalcul!M94</f>
        <v>NT</v>
      </c>
      <c r="Q88" s="89" t="str">
        <f>BaseDeCalcul!N94</f>
        <v>NT</v>
      </c>
      <c r="R88" s="89" t="str">
        <f>BaseDeCalcul!O94</f>
        <v>NT</v>
      </c>
      <c r="S88" s="89" t="str">
        <f>BaseDeCalcul!P94</f>
        <v>NT</v>
      </c>
      <c r="T88" s="89" t="str">
        <f>BaseDeCalcul!Q94</f>
        <v>NT</v>
      </c>
      <c r="U88" s="89" t="str">
        <f>BaseDeCalcul!R94</f>
        <v>NT</v>
      </c>
      <c r="V88" s="89" t="str">
        <f>BaseDeCalcul!S94</f>
        <v>NT</v>
      </c>
      <c r="W88" s="89" t="str">
        <f>BaseDeCalcul!T94</f>
        <v>NT</v>
      </c>
      <c r="X88" s="89" t="str">
        <f>BaseDeCalcul!U94</f>
        <v>NT</v>
      </c>
      <c r="Y88" s="89" t="str">
        <f>BaseDeCalcul!V94</f>
        <v>NT</v>
      </c>
      <c r="Z88" s="89" t="str">
        <f>BaseDeCalcul!W94</f>
        <v>NT</v>
      </c>
      <c r="AA88" s="90" t="str">
        <f>BaseDeCalcul!AE94</f>
        <v>NT</v>
      </c>
    </row>
    <row r="89" spans="1:27" ht="45" customHeight="1">
      <c r="A89">
        <v>10</v>
      </c>
      <c r="B89" s="86" t="str">
        <f>Criteres!B89</f>
        <v>Présentation</v>
      </c>
      <c r="C89" s="84">
        <f>BaseDeCalcul!AA95</f>
        <v>86</v>
      </c>
      <c r="D89" s="84" t="str">
        <f>BaseDeCalcul!B95</f>
        <v>10.17</v>
      </c>
      <c r="E89" s="87" t="str">
        <f>Criteres!E89</f>
        <v>Pour chaque page Web, en affichage plein écran et avec une taille de police à 200%, chaque bloc de texte reste-t-il lisible sans l'utilisation de la barre de défilement horizontal ?</v>
      </c>
      <c r="F89" s="84" t="str">
        <f>Criteres!D89</f>
        <v>AAA</v>
      </c>
      <c r="G89" s="89" t="str">
        <f>BaseDeCalcul!D95</f>
        <v>NT</v>
      </c>
      <c r="H89" s="89" t="str">
        <f>BaseDeCalcul!E95</f>
        <v>NT</v>
      </c>
      <c r="I89" s="89" t="str">
        <f>BaseDeCalcul!F95</f>
        <v>NT</v>
      </c>
      <c r="J89" s="89" t="str">
        <f>BaseDeCalcul!G95</f>
        <v>NT</v>
      </c>
      <c r="K89" s="89" t="str">
        <f>BaseDeCalcul!H95</f>
        <v>NT</v>
      </c>
      <c r="L89" s="89" t="str">
        <f>BaseDeCalcul!I95</f>
        <v>NT</v>
      </c>
      <c r="M89" s="89" t="str">
        <f>BaseDeCalcul!J95</f>
        <v>NT</v>
      </c>
      <c r="N89" s="89" t="str">
        <f>BaseDeCalcul!K95</f>
        <v>NT</v>
      </c>
      <c r="O89" s="89" t="str">
        <f>BaseDeCalcul!L95</f>
        <v>NT</v>
      </c>
      <c r="P89" s="89" t="str">
        <f>BaseDeCalcul!M95</f>
        <v>NT</v>
      </c>
      <c r="Q89" s="89" t="str">
        <f>BaseDeCalcul!N95</f>
        <v>NT</v>
      </c>
      <c r="R89" s="89" t="str">
        <f>BaseDeCalcul!O95</f>
        <v>NT</v>
      </c>
      <c r="S89" s="89" t="str">
        <f>BaseDeCalcul!P95</f>
        <v>NT</v>
      </c>
      <c r="T89" s="89" t="str">
        <f>BaseDeCalcul!Q95</f>
        <v>NT</v>
      </c>
      <c r="U89" s="89" t="str">
        <f>BaseDeCalcul!R95</f>
        <v>NT</v>
      </c>
      <c r="V89" s="89" t="str">
        <f>BaseDeCalcul!S95</f>
        <v>NT</v>
      </c>
      <c r="W89" s="89" t="str">
        <f>BaseDeCalcul!T95</f>
        <v>NT</v>
      </c>
      <c r="X89" s="89" t="str">
        <f>BaseDeCalcul!U95</f>
        <v>NT</v>
      </c>
      <c r="Y89" s="89" t="str">
        <f>BaseDeCalcul!V95</f>
        <v>NT</v>
      </c>
      <c r="Z89" s="89" t="str">
        <f>BaseDeCalcul!W95</f>
        <v>NT</v>
      </c>
      <c r="AA89" s="90" t="str">
        <f>BaseDeCalcul!AE95</f>
        <v>NT</v>
      </c>
    </row>
    <row r="90" spans="1:27" ht="45" customHeight="1">
      <c r="A90">
        <v>10</v>
      </c>
      <c r="B90" s="86" t="str">
        <f>Criteres!B90</f>
        <v>Présentation</v>
      </c>
      <c r="C90" s="84">
        <f>BaseDeCalcul!AA96</f>
        <v>87</v>
      </c>
      <c r="D90" s="84" t="str">
        <f>BaseDeCalcul!B96</f>
        <v>10.18</v>
      </c>
      <c r="E90" s="87" t="str">
        <f>Criteres!E90</f>
        <v>Pour chaque page Web, les blocs de texte ont-ils une largeur inférieure ou égale à 80 caractères (hors cas particuliers) ?</v>
      </c>
      <c r="F90" s="84" t="str">
        <f>Criteres!D90</f>
        <v>AAA</v>
      </c>
      <c r="G90" s="89" t="str">
        <f>BaseDeCalcul!D96</f>
        <v>NT</v>
      </c>
      <c r="H90" s="89" t="str">
        <f>BaseDeCalcul!E96</f>
        <v>NT</v>
      </c>
      <c r="I90" s="89" t="str">
        <f>BaseDeCalcul!F96</f>
        <v>NT</v>
      </c>
      <c r="J90" s="89" t="str">
        <f>BaseDeCalcul!G96</f>
        <v>NT</v>
      </c>
      <c r="K90" s="89" t="str">
        <f>BaseDeCalcul!H96</f>
        <v>NT</v>
      </c>
      <c r="L90" s="89" t="str">
        <f>BaseDeCalcul!I96</f>
        <v>NT</v>
      </c>
      <c r="M90" s="89" t="str">
        <f>BaseDeCalcul!J96</f>
        <v>NT</v>
      </c>
      <c r="N90" s="89" t="str">
        <f>BaseDeCalcul!K96</f>
        <v>NT</v>
      </c>
      <c r="O90" s="89" t="str">
        <f>BaseDeCalcul!L96</f>
        <v>NT</v>
      </c>
      <c r="P90" s="89" t="str">
        <f>BaseDeCalcul!M96</f>
        <v>NT</v>
      </c>
      <c r="Q90" s="89" t="str">
        <f>BaseDeCalcul!N96</f>
        <v>NT</v>
      </c>
      <c r="R90" s="89" t="str">
        <f>BaseDeCalcul!O96</f>
        <v>NT</v>
      </c>
      <c r="S90" s="89" t="str">
        <f>BaseDeCalcul!P96</f>
        <v>NT</v>
      </c>
      <c r="T90" s="89" t="str">
        <f>BaseDeCalcul!Q96</f>
        <v>NT</v>
      </c>
      <c r="U90" s="89" t="str">
        <f>BaseDeCalcul!R96</f>
        <v>NT</v>
      </c>
      <c r="V90" s="89" t="str">
        <f>BaseDeCalcul!S96</f>
        <v>NT</v>
      </c>
      <c r="W90" s="89" t="str">
        <f>BaseDeCalcul!T96</f>
        <v>NT</v>
      </c>
      <c r="X90" s="89" t="str">
        <f>BaseDeCalcul!U96</f>
        <v>NT</v>
      </c>
      <c r="Y90" s="89" t="str">
        <f>BaseDeCalcul!V96</f>
        <v>NT</v>
      </c>
      <c r="Z90" s="89" t="str">
        <f>BaseDeCalcul!W96</f>
        <v>NT</v>
      </c>
      <c r="AA90" s="90" t="str">
        <f>BaseDeCalcul!AE96</f>
        <v>NT</v>
      </c>
    </row>
    <row r="91" spans="1:27" ht="45" customHeight="1">
      <c r="A91">
        <v>10</v>
      </c>
      <c r="B91" s="86" t="str">
        <f>Criteres!B91</f>
        <v>Présentation</v>
      </c>
      <c r="C91" s="84">
        <f>BaseDeCalcul!AA97</f>
        <v>88</v>
      </c>
      <c r="D91" s="84" t="str">
        <f>BaseDeCalcul!B97</f>
        <v>10.19</v>
      </c>
      <c r="E91" s="87" t="str">
        <f>Criteres!E91</f>
        <v>Pour chaque page Web, l'espace entre les lignes et les paragraphes est-il suffisant ?</v>
      </c>
      <c r="F91" s="84" t="str">
        <f>Criteres!D91</f>
        <v>AAA</v>
      </c>
      <c r="G91" s="89" t="str">
        <f>BaseDeCalcul!D97</f>
        <v>NT</v>
      </c>
      <c r="H91" s="89" t="str">
        <f>BaseDeCalcul!E97</f>
        <v>NT</v>
      </c>
      <c r="I91" s="89" t="str">
        <f>BaseDeCalcul!F97</f>
        <v>NT</v>
      </c>
      <c r="J91" s="89" t="str">
        <f>BaseDeCalcul!G97</f>
        <v>NT</v>
      </c>
      <c r="K91" s="89" t="str">
        <f>BaseDeCalcul!H97</f>
        <v>NT</v>
      </c>
      <c r="L91" s="89" t="str">
        <f>BaseDeCalcul!I97</f>
        <v>NT</v>
      </c>
      <c r="M91" s="89" t="str">
        <f>BaseDeCalcul!J97</f>
        <v>NT</v>
      </c>
      <c r="N91" s="89" t="str">
        <f>BaseDeCalcul!K97</f>
        <v>NT</v>
      </c>
      <c r="O91" s="89" t="str">
        <f>BaseDeCalcul!L97</f>
        <v>NT</v>
      </c>
      <c r="P91" s="89" t="str">
        <f>BaseDeCalcul!M97</f>
        <v>NT</v>
      </c>
      <c r="Q91" s="89" t="str">
        <f>BaseDeCalcul!N97</f>
        <v>NT</v>
      </c>
      <c r="R91" s="89" t="str">
        <f>BaseDeCalcul!O97</f>
        <v>NT</v>
      </c>
      <c r="S91" s="89" t="str">
        <f>BaseDeCalcul!P97</f>
        <v>NT</v>
      </c>
      <c r="T91" s="89" t="str">
        <f>BaseDeCalcul!Q97</f>
        <v>NT</v>
      </c>
      <c r="U91" s="89" t="str">
        <f>BaseDeCalcul!R97</f>
        <v>NT</v>
      </c>
      <c r="V91" s="89" t="str">
        <f>BaseDeCalcul!S97</f>
        <v>NT</v>
      </c>
      <c r="W91" s="89" t="str">
        <f>BaseDeCalcul!T97</f>
        <v>NT</v>
      </c>
      <c r="X91" s="89" t="str">
        <f>BaseDeCalcul!U97</f>
        <v>NT</v>
      </c>
      <c r="Y91" s="89" t="str">
        <f>BaseDeCalcul!V97</f>
        <v>NT</v>
      </c>
      <c r="Z91" s="89" t="str">
        <f>BaseDeCalcul!W97</f>
        <v>NT</v>
      </c>
      <c r="AA91" s="90" t="str">
        <f>BaseDeCalcul!AE97</f>
        <v>NT</v>
      </c>
    </row>
    <row r="92" spans="1:27" ht="45" customHeight="1">
      <c r="A92">
        <v>11</v>
      </c>
      <c r="B92" s="86" t="str">
        <f>Criteres!B92</f>
        <v>Formulaires</v>
      </c>
      <c r="C92" s="84">
        <f>BaseDeCalcul!AA98</f>
        <v>89</v>
      </c>
      <c r="D92" s="84" t="str">
        <f>BaseDeCalcul!B98</f>
        <v>11.1</v>
      </c>
      <c r="E92" s="87" t="str">
        <f>Criteres!E92</f>
        <v>Chaque champ de formulaire a-t-il une étiquette ?</v>
      </c>
      <c r="F92" s="84" t="str">
        <f>Criteres!D92</f>
        <v>A</v>
      </c>
      <c r="G92" s="89" t="str">
        <f>BaseDeCalcul!D98</f>
        <v>C</v>
      </c>
      <c r="H92" s="89" t="str">
        <f>BaseDeCalcul!E98</f>
        <v>NA</v>
      </c>
      <c r="I92" s="89" t="str">
        <f>BaseDeCalcul!F98</f>
        <v>NC</v>
      </c>
      <c r="J92" s="89" t="str">
        <f>BaseDeCalcul!G98</f>
        <v>NC</v>
      </c>
      <c r="K92" s="89" t="str">
        <f>BaseDeCalcul!H98</f>
        <v>C</v>
      </c>
      <c r="L92" s="89" t="str">
        <f>BaseDeCalcul!I98</f>
        <v>NC</v>
      </c>
      <c r="M92" s="89" t="str">
        <f>BaseDeCalcul!J98</f>
        <v>NA</v>
      </c>
      <c r="N92" s="89" t="str">
        <f>BaseDeCalcul!K98</f>
        <v>C</v>
      </c>
      <c r="O92" s="89" t="str">
        <f>BaseDeCalcul!L98</f>
        <v>NC</v>
      </c>
      <c r="P92" s="89" t="str">
        <f>BaseDeCalcul!M98</f>
        <v>NA</v>
      </c>
      <c r="Q92" s="89" t="str">
        <f>BaseDeCalcul!N98</f>
        <v>C</v>
      </c>
      <c r="R92" s="89" t="str">
        <f>BaseDeCalcul!O98</f>
        <v>NT</v>
      </c>
      <c r="S92" s="89" t="str">
        <f>BaseDeCalcul!P98</f>
        <v>NT</v>
      </c>
      <c r="T92" s="89" t="str">
        <f>BaseDeCalcul!Q98</f>
        <v>NT</v>
      </c>
      <c r="U92" s="89" t="str">
        <f>BaseDeCalcul!R98</f>
        <v>NT</v>
      </c>
      <c r="V92" s="89" t="str">
        <f>BaseDeCalcul!S98</f>
        <v>NT</v>
      </c>
      <c r="W92" s="89" t="str">
        <f>BaseDeCalcul!T98</f>
        <v>NT</v>
      </c>
      <c r="X92" s="89" t="str">
        <f>BaseDeCalcul!U98</f>
        <v>NT</v>
      </c>
      <c r="Y92" s="89" t="str">
        <f>BaseDeCalcul!V98</f>
        <v>NT</v>
      </c>
      <c r="Z92" s="89" t="str">
        <f>BaseDeCalcul!W98</f>
        <v>NT</v>
      </c>
      <c r="AA92" s="90" t="str">
        <f>BaseDeCalcul!AE98</f>
        <v>NC</v>
      </c>
    </row>
    <row r="93" spans="1:27" ht="59.25" customHeight="1">
      <c r="A93">
        <v>11</v>
      </c>
      <c r="B93" s="86" t="str">
        <f>Criteres!B93</f>
        <v>Formulaires</v>
      </c>
      <c r="C93" s="84">
        <f>BaseDeCalcul!AA99</f>
        <v>90</v>
      </c>
      <c r="D93" s="84" t="str">
        <f>BaseDeCalcul!B99</f>
        <v>11.2</v>
      </c>
      <c r="E93" s="87" t="str">
        <f>Criteres!E93</f>
        <v>Chaque étiquette associée à un champ de formulaire est-elle pertinente (hors cas particuliers) ?</v>
      </c>
      <c r="F93" s="84" t="str">
        <f>Criteres!D93</f>
        <v>A</v>
      </c>
      <c r="G93" s="89" t="str">
        <f>BaseDeCalcul!D99</f>
        <v>C</v>
      </c>
      <c r="H93" s="89" t="str">
        <f>BaseDeCalcul!E99</f>
        <v>NA</v>
      </c>
      <c r="I93" s="89" t="str">
        <f>BaseDeCalcul!F99</f>
        <v>C</v>
      </c>
      <c r="J93" s="89" t="str">
        <f>BaseDeCalcul!G99</f>
        <v>C</v>
      </c>
      <c r="K93" s="89" t="str">
        <f>BaseDeCalcul!H99</f>
        <v>C</v>
      </c>
      <c r="L93" s="89" t="str">
        <f>BaseDeCalcul!I99</f>
        <v>C</v>
      </c>
      <c r="M93" s="89" t="str">
        <f>BaseDeCalcul!J99</f>
        <v>NA</v>
      </c>
      <c r="N93" s="89" t="str">
        <f>BaseDeCalcul!K99</f>
        <v>C</v>
      </c>
      <c r="O93" s="89" t="str">
        <f>BaseDeCalcul!L99</f>
        <v>NA</v>
      </c>
      <c r="P93" s="89" t="str">
        <f>BaseDeCalcul!M99</f>
        <v>NA</v>
      </c>
      <c r="Q93" s="89" t="str">
        <f>BaseDeCalcul!N99</f>
        <v>C</v>
      </c>
      <c r="R93" s="89" t="str">
        <f>BaseDeCalcul!O99</f>
        <v>NT</v>
      </c>
      <c r="S93" s="89" t="str">
        <f>BaseDeCalcul!P99</f>
        <v>NT</v>
      </c>
      <c r="T93" s="89" t="str">
        <f>BaseDeCalcul!Q99</f>
        <v>NT</v>
      </c>
      <c r="U93" s="89" t="str">
        <f>BaseDeCalcul!R99</f>
        <v>NT</v>
      </c>
      <c r="V93" s="89" t="str">
        <f>BaseDeCalcul!S99</f>
        <v>NT</v>
      </c>
      <c r="W93" s="89" t="str">
        <f>BaseDeCalcul!T99</f>
        <v>NT</v>
      </c>
      <c r="X93" s="89" t="str">
        <f>BaseDeCalcul!U99</f>
        <v>NT</v>
      </c>
      <c r="Y93" s="89" t="str">
        <f>BaseDeCalcul!V99</f>
        <v>NT</v>
      </c>
      <c r="Z93" s="89" t="str">
        <f>BaseDeCalcul!W99</f>
        <v>NT</v>
      </c>
      <c r="AA93" s="90" t="str">
        <f>BaseDeCalcul!AE99</f>
        <v>C</v>
      </c>
    </row>
    <row r="94" spans="1:27" ht="45" customHeight="1">
      <c r="A94">
        <v>11</v>
      </c>
      <c r="B94" s="86" t="str">
        <f>Criteres!B94</f>
        <v>Formulaires</v>
      </c>
      <c r="C94" s="84">
        <f>BaseDeCalcul!AA100</f>
        <v>91</v>
      </c>
      <c r="D94" s="84" t="str">
        <f>BaseDeCalcul!B100</f>
        <v>11.3</v>
      </c>
      <c r="E94" s="87" t="str">
        <f>Criteres!E94</f>
        <v>Dans chaque formulaire, chaque étiquette associée à un champ de formulaire ayant la même fonction et répété plusieurs fois dans une même page ou dans un ensemble de pages est-elle cohérente ?</v>
      </c>
      <c r="F94" s="84" t="str">
        <f>Criteres!D94</f>
        <v>AA</v>
      </c>
      <c r="G94" s="89" t="str">
        <f>BaseDeCalcul!D100</f>
        <v>NA</v>
      </c>
      <c r="H94" s="89" t="str">
        <f>BaseDeCalcul!E100</f>
        <v>NA</v>
      </c>
      <c r="I94" s="89" t="str">
        <f>BaseDeCalcul!F100</f>
        <v>NA</v>
      </c>
      <c r="J94" s="89" t="str">
        <f>BaseDeCalcul!G100</f>
        <v>NA</v>
      </c>
      <c r="K94" s="89" t="str">
        <f>BaseDeCalcul!H100</f>
        <v>C</v>
      </c>
      <c r="L94" s="89" t="str">
        <f>BaseDeCalcul!I100</f>
        <v>NA</v>
      </c>
      <c r="M94" s="89" t="str">
        <f>BaseDeCalcul!J100</f>
        <v>NA</v>
      </c>
      <c r="N94" s="89" t="str">
        <f>BaseDeCalcul!K100</f>
        <v>NA</v>
      </c>
      <c r="O94" s="89" t="str">
        <f>BaseDeCalcul!L100</f>
        <v>NA</v>
      </c>
      <c r="P94" s="89" t="str">
        <f>BaseDeCalcul!M100</f>
        <v>NA</v>
      </c>
      <c r="Q94" s="89" t="str">
        <f>BaseDeCalcul!N100</f>
        <v>NA</v>
      </c>
      <c r="R94" s="89" t="str">
        <f>BaseDeCalcul!O100</f>
        <v>NT</v>
      </c>
      <c r="S94" s="89" t="str">
        <f>BaseDeCalcul!P100</f>
        <v>NT</v>
      </c>
      <c r="T94" s="89" t="str">
        <f>BaseDeCalcul!Q100</f>
        <v>NT</v>
      </c>
      <c r="U94" s="89" t="str">
        <f>BaseDeCalcul!R100</f>
        <v>NT</v>
      </c>
      <c r="V94" s="89" t="str">
        <f>BaseDeCalcul!S100</f>
        <v>NT</v>
      </c>
      <c r="W94" s="89" t="str">
        <f>BaseDeCalcul!T100</f>
        <v>NT</v>
      </c>
      <c r="X94" s="89" t="str">
        <f>BaseDeCalcul!U100</f>
        <v>NT</v>
      </c>
      <c r="Y94" s="89" t="str">
        <f>BaseDeCalcul!V100</f>
        <v>NT</v>
      </c>
      <c r="Z94" s="89" t="str">
        <f>BaseDeCalcul!W100</f>
        <v>NT</v>
      </c>
      <c r="AA94" s="90" t="str">
        <f>BaseDeCalcul!AE100</f>
        <v>C</v>
      </c>
    </row>
    <row r="95" spans="1:27" ht="45" customHeight="1">
      <c r="A95">
        <v>11</v>
      </c>
      <c r="B95" s="86" t="str">
        <f>Criteres!B95</f>
        <v>Formulaires</v>
      </c>
      <c r="C95" s="84">
        <f>BaseDeCalcul!AA101</f>
        <v>92</v>
      </c>
      <c r="D95" s="84" t="str">
        <f>BaseDeCalcul!B101</f>
        <v>11.4</v>
      </c>
      <c r="E95" s="87" t="str">
        <f>Criteres!E95</f>
        <v>Dans chaque formulaire, chaque étiquette de champ et son champ associé sont-ils accolés (hors cas particuliers) ?</v>
      </c>
      <c r="F95" s="84" t="str">
        <f>Criteres!D95</f>
        <v>A</v>
      </c>
      <c r="G95" s="89" t="str">
        <f>BaseDeCalcul!D101</f>
        <v>C</v>
      </c>
      <c r="H95" s="89" t="str">
        <f>BaseDeCalcul!E101</f>
        <v>NA</v>
      </c>
      <c r="I95" s="89" t="str">
        <f>BaseDeCalcul!F101</f>
        <v>C</v>
      </c>
      <c r="J95" s="89" t="str">
        <f>BaseDeCalcul!G101</f>
        <v>NA</v>
      </c>
      <c r="K95" s="89" t="str">
        <f>BaseDeCalcul!H101</f>
        <v>C</v>
      </c>
      <c r="L95" s="89" t="str">
        <f>BaseDeCalcul!I101</f>
        <v>C</v>
      </c>
      <c r="M95" s="89" t="str">
        <f>BaseDeCalcul!J101</f>
        <v>NA</v>
      </c>
      <c r="N95" s="89" t="str">
        <f>BaseDeCalcul!K101</f>
        <v>C</v>
      </c>
      <c r="O95" s="89" t="str">
        <f>BaseDeCalcul!L101</f>
        <v>NA</v>
      </c>
      <c r="P95" s="89" t="str">
        <f>BaseDeCalcul!M101</f>
        <v>NA</v>
      </c>
      <c r="Q95" s="89" t="str">
        <f>BaseDeCalcul!N101</f>
        <v>C</v>
      </c>
      <c r="R95" s="89" t="str">
        <f>BaseDeCalcul!O101</f>
        <v>NT</v>
      </c>
      <c r="S95" s="89" t="str">
        <f>BaseDeCalcul!P101</f>
        <v>NT</v>
      </c>
      <c r="T95" s="89" t="str">
        <f>BaseDeCalcul!Q101</f>
        <v>NT</v>
      </c>
      <c r="U95" s="89" t="str">
        <f>BaseDeCalcul!R101</f>
        <v>NT</v>
      </c>
      <c r="V95" s="89" t="str">
        <f>BaseDeCalcul!S101</f>
        <v>NT</v>
      </c>
      <c r="W95" s="89" t="str">
        <f>BaseDeCalcul!T101</f>
        <v>NT</v>
      </c>
      <c r="X95" s="89" t="str">
        <f>BaseDeCalcul!U101</f>
        <v>NT</v>
      </c>
      <c r="Y95" s="89" t="str">
        <f>BaseDeCalcul!V101</f>
        <v>NT</v>
      </c>
      <c r="Z95" s="89" t="str">
        <f>BaseDeCalcul!W101</f>
        <v>NT</v>
      </c>
      <c r="AA95" s="90" t="str">
        <f>BaseDeCalcul!AE101</f>
        <v>C</v>
      </c>
    </row>
    <row r="96" spans="1:27" ht="45" customHeight="1">
      <c r="A96">
        <v>11</v>
      </c>
      <c r="B96" s="86" t="str">
        <f>Criteres!B96</f>
        <v>Formulaires</v>
      </c>
      <c r="C96" s="84">
        <f>BaseDeCalcul!AA102</f>
        <v>93</v>
      </c>
      <c r="D96" s="84" t="str">
        <f>BaseDeCalcul!B102</f>
        <v>11.5</v>
      </c>
      <c r="E96" s="87" t="str">
        <f>Criteres!E96</f>
        <v>Dans chaque formulaire, les champs de même nature sont-ils regroupés, si nécessaire ?</v>
      </c>
      <c r="F96" s="84" t="str">
        <f>Criteres!D96</f>
        <v>A</v>
      </c>
      <c r="G96" s="89" t="str">
        <f>BaseDeCalcul!D102</f>
        <v>NA</v>
      </c>
      <c r="H96" s="89" t="str">
        <f>BaseDeCalcul!E102</f>
        <v>NA</v>
      </c>
      <c r="I96" s="89" t="str">
        <f>BaseDeCalcul!F102</f>
        <v>C</v>
      </c>
      <c r="J96" s="89" t="str">
        <f>BaseDeCalcul!G102</f>
        <v>NC</v>
      </c>
      <c r="K96" s="89" t="str">
        <f>BaseDeCalcul!H102</f>
        <v>NA</v>
      </c>
      <c r="L96" s="89" t="str">
        <f>BaseDeCalcul!I102</f>
        <v>C</v>
      </c>
      <c r="M96" s="89" t="str">
        <f>BaseDeCalcul!J102</f>
        <v>NA</v>
      </c>
      <c r="N96" s="89" t="str">
        <f>BaseDeCalcul!K102</f>
        <v>NA</v>
      </c>
      <c r="O96" s="89" t="str">
        <f>BaseDeCalcul!L102</f>
        <v>NA</v>
      </c>
      <c r="P96" s="89" t="str">
        <f>BaseDeCalcul!M102</f>
        <v>NA</v>
      </c>
      <c r="Q96" s="89" t="str">
        <f>BaseDeCalcul!N102</f>
        <v>NC</v>
      </c>
      <c r="R96" s="89" t="str">
        <f>BaseDeCalcul!O102</f>
        <v>NT</v>
      </c>
      <c r="S96" s="89" t="str">
        <f>BaseDeCalcul!P102</f>
        <v>NT</v>
      </c>
      <c r="T96" s="89" t="str">
        <f>BaseDeCalcul!Q102</f>
        <v>NT</v>
      </c>
      <c r="U96" s="89" t="str">
        <f>BaseDeCalcul!R102</f>
        <v>NT</v>
      </c>
      <c r="V96" s="89" t="str">
        <f>BaseDeCalcul!S102</f>
        <v>NT</v>
      </c>
      <c r="W96" s="89" t="str">
        <f>BaseDeCalcul!T102</f>
        <v>NT</v>
      </c>
      <c r="X96" s="89" t="str">
        <f>BaseDeCalcul!U102</f>
        <v>NT</v>
      </c>
      <c r="Y96" s="89" t="str">
        <f>BaseDeCalcul!V102</f>
        <v>NT</v>
      </c>
      <c r="Z96" s="89" t="str">
        <f>BaseDeCalcul!W102</f>
        <v>NT</v>
      </c>
      <c r="AA96" s="90" t="str">
        <f>BaseDeCalcul!AE102</f>
        <v>NC</v>
      </c>
    </row>
    <row r="97" spans="1:27" ht="45" customHeight="1">
      <c r="A97">
        <v>11</v>
      </c>
      <c r="B97" s="86" t="str">
        <f>Criteres!B97</f>
        <v>Formulaires</v>
      </c>
      <c r="C97" s="84">
        <f>BaseDeCalcul!AA103</f>
        <v>94</v>
      </c>
      <c r="D97" s="84" t="str">
        <f>BaseDeCalcul!B103</f>
        <v>11.6</v>
      </c>
      <c r="E97" s="87" t="str">
        <f>Criteres!E97</f>
        <v>Dans chaque formulaire, chaque regroupement de champs de formulaire a-t-il une légende ?</v>
      </c>
      <c r="F97" s="84" t="str">
        <f>Criteres!D97</f>
        <v>A</v>
      </c>
      <c r="G97" s="89" t="str">
        <f>BaseDeCalcul!D103</f>
        <v>NA</v>
      </c>
      <c r="H97" s="89" t="str">
        <f>BaseDeCalcul!E103</f>
        <v>NA</v>
      </c>
      <c r="I97" s="89" t="str">
        <f>BaseDeCalcul!F103</f>
        <v>C</v>
      </c>
      <c r="J97" s="89" t="str">
        <f>BaseDeCalcul!G103</f>
        <v>C</v>
      </c>
      <c r="K97" s="89" t="str">
        <f>BaseDeCalcul!H103</f>
        <v>NA</v>
      </c>
      <c r="L97" s="89" t="str">
        <f>BaseDeCalcul!I103</f>
        <v>C</v>
      </c>
      <c r="M97" s="89" t="str">
        <f>BaseDeCalcul!J103</f>
        <v>NA</v>
      </c>
      <c r="N97" s="89" t="str">
        <f>BaseDeCalcul!K103</f>
        <v>NA</v>
      </c>
      <c r="O97" s="89" t="str">
        <f>BaseDeCalcul!L103</f>
        <v>NA</v>
      </c>
      <c r="P97" s="89" t="str">
        <f>BaseDeCalcul!M103</f>
        <v>NA</v>
      </c>
      <c r="Q97" s="89" t="str">
        <f>BaseDeCalcul!N103</f>
        <v>NA</v>
      </c>
      <c r="R97" s="89" t="str">
        <f>BaseDeCalcul!O103</f>
        <v>NT</v>
      </c>
      <c r="S97" s="89" t="str">
        <f>BaseDeCalcul!P103</f>
        <v>NT</v>
      </c>
      <c r="T97" s="89" t="str">
        <f>BaseDeCalcul!Q103</f>
        <v>NT</v>
      </c>
      <c r="U97" s="89" t="str">
        <f>BaseDeCalcul!R103</f>
        <v>NT</v>
      </c>
      <c r="V97" s="89" t="str">
        <f>BaseDeCalcul!S103</f>
        <v>NT</v>
      </c>
      <c r="W97" s="89" t="str">
        <f>BaseDeCalcul!T103</f>
        <v>NT</v>
      </c>
      <c r="X97" s="89" t="str">
        <f>BaseDeCalcul!U103</f>
        <v>NT</v>
      </c>
      <c r="Y97" s="89" t="str">
        <f>BaseDeCalcul!V103</f>
        <v>NT</v>
      </c>
      <c r="Z97" s="89" t="str">
        <f>BaseDeCalcul!W103</f>
        <v>NT</v>
      </c>
      <c r="AA97" s="90" t="str">
        <f>BaseDeCalcul!AE103</f>
        <v>C</v>
      </c>
    </row>
    <row r="98" spans="1:27" ht="45" customHeight="1">
      <c r="A98">
        <v>11</v>
      </c>
      <c r="B98" s="86" t="str">
        <f>Criteres!B98</f>
        <v>Formulaires</v>
      </c>
      <c r="C98" s="84">
        <f>BaseDeCalcul!AA104</f>
        <v>95</v>
      </c>
      <c r="D98" s="84" t="str">
        <f>BaseDeCalcul!B104</f>
        <v>11.7</v>
      </c>
      <c r="E98" s="87" t="str">
        <f>Criteres!E98</f>
        <v>Dans chaque formulaire, chaque légende associée à un regroupement de champs de même nature est-elle pertinente ?</v>
      </c>
      <c r="F98" s="84" t="str">
        <f>Criteres!D98</f>
        <v>A</v>
      </c>
      <c r="G98" s="89" t="str">
        <f>BaseDeCalcul!D104</f>
        <v>NA</v>
      </c>
      <c r="H98" s="89" t="str">
        <f>BaseDeCalcul!E104</f>
        <v>NA</v>
      </c>
      <c r="I98" s="89" t="str">
        <f>BaseDeCalcul!F104</f>
        <v>C</v>
      </c>
      <c r="J98" s="89" t="str">
        <f>BaseDeCalcul!G104</f>
        <v>C</v>
      </c>
      <c r="K98" s="89" t="str">
        <f>BaseDeCalcul!H104</f>
        <v>NA</v>
      </c>
      <c r="L98" s="89" t="str">
        <f>BaseDeCalcul!I104</f>
        <v>C</v>
      </c>
      <c r="M98" s="89" t="str">
        <f>BaseDeCalcul!J104</f>
        <v>NA</v>
      </c>
      <c r="N98" s="89" t="str">
        <f>BaseDeCalcul!K104</f>
        <v>NA</v>
      </c>
      <c r="O98" s="89" t="str">
        <f>BaseDeCalcul!L104</f>
        <v>NA</v>
      </c>
      <c r="P98" s="89" t="str">
        <f>BaseDeCalcul!M104</f>
        <v>NA</v>
      </c>
      <c r="Q98" s="89" t="str">
        <f>BaseDeCalcul!N104</f>
        <v>NA</v>
      </c>
      <c r="R98" s="89" t="str">
        <f>BaseDeCalcul!O104</f>
        <v>NT</v>
      </c>
      <c r="S98" s="89" t="str">
        <f>BaseDeCalcul!P104</f>
        <v>NT</v>
      </c>
      <c r="T98" s="89" t="str">
        <f>BaseDeCalcul!Q104</f>
        <v>NT</v>
      </c>
      <c r="U98" s="89" t="str">
        <f>BaseDeCalcul!R104</f>
        <v>NT</v>
      </c>
      <c r="V98" s="89" t="str">
        <f>BaseDeCalcul!S104</f>
        <v>NT</v>
      </c>
      <c r="W98" s="89" t="str">
        <f>BaseDeCalcul!T104</f>
        <v>NT</v>
      </c>
      <c r="X98" s="89" t="str">
        <f>BaseDeCalcul!U104</f>
        <v>NT</v>
      </c>
      <c r="Y98" s="89" t="str">
        <f>BaseDeCalcul!V104</f>
        <v>NT</v>
      </c>
      <c r="Z98" s="89" t="str">
        <f>BaseDeCalcul!W104</f>
        <v>NT</v>
      </c>
      <c r="AA98" s="90" t="str">
        <f>BaseDeCalcul!AE104</f>
        <v>C</v>
      </c>
    </row>
    <row r="99" spans="1:27" ht="45" customHeight="1">
      <c r="A99">
        <v>11</v>
      </c>
      <c r="B99" s="86" t="str">
        <f>Criteres!B99</f>
        <v>Formulaires</v>
      </c>
      <c r="C99" s="84">
        <f>BaseDeCalcul!AA105</f>
        <v>96</v>
      </c>
      <c r="D99" s="84" t="str">
        <f>BaseDeCalcul!B105</f>
        <v>11.8</v>
      </c>
      <c r="E99" s="87" t="str">
        <f>Criteres!E99</f>
        <v>Dans chaque formulaire, les items de même nature d'une liste de choix sont-ils regroupés de manière pertinente ?</v>
      </c>
      <c r="F99" s="84" t="str">
        <f>Criteres!D99</f>
        <v>A</v>
      </c>
      <c r="G99" s="89" t="str">
        <f>BaseDeCalcul!D105</f>
        <v>NA</v>
      </c>
      <c r="H99" s="89" t="str">
        <f>BaseDeCalcul!E105</f>
        <v>NA</v>
      </c>
      <c r="I99" s="89" t="str">
        <f>BaseDeCalcul!F105</f>
        <v>NA</v>
      </c>
      <c r="J99" s="89" t="str">
        <f>BaseDeCalcul!G105</f>
        <v>NA</v>
      </c>
      <c r="K99" s="89" t="str">
        <f>BaseDeCalcul!H105</f>
        <v>NA</v>
      </c>
      <c r="L99" s="89" t="str">
        <f>BaseDeCalcul!I105</f>
        <v>NA</v>
      </c>
      <c r="M99" s="89" t="str">
        <f>BaseDeCalcul!J105</f>
        <v>NA</v>
      </c>
      <c r="N99" s="89" t="str">
        <f>BaseDeCalcul!K105</f>
        <v>NA</v>
      </c>
      <c r="O99" s="89" t="str">
        <f>BaseDeCalcul!L105</f>
        <v>NA</v>
      </c>
      <c r="P99" s="89" t="str">
        <f>BaseDeCalcul!M105</f>
        <v>NA</v>
      </c>
      <c r="Q99" s="89" t="str">
        <f>BaseDeCalcul!N105</f>
        <v>NA</v>
      </c>
      <c r="R99" s="89" t="str">
        <f>BaseDeCalcul!O105</f>
        <v>NT</v>
      </c>
      <c r="S99" s="89" t="str">
        <f>BaseDeCalcul!P105</f>
        <v>NT</v>
      </c>
      <c r="T99" s="89" t="str">
        <f>BaseDeCalcul!Q105</f>
        <v>NT</v>
      </c>
      <c r="U99" s="89" t="str">
        <f>BaseDeCalcul!R105</f>
        <v>NT</v>
      </c>
      <c r="V99" s="89" t="str">
        <f>BaseDeCalcul!S105</f>
        <v>NT</v>
      </c>
      <c r="W99" s="89" t="str">
        <f>BaseDeCalcul!T105</f>
        <v>NT</v>
      </c>
      <c r="X99" s="89" t="str">
        <f>BaseDeCalcul!U105</f>
        <v>NT</v>
      </c>
      <c r="Y99" s="89" t="str">
        <f>BaseDeCalcul!V105</f>
        <v>NT</v>
      </c>
      <c r="Z99" s="89" t="str">
        <f>BaseDeCalcul!W105</f>
        <v>NT</v>
      </c>
      <c r="AA99" s="90" t="str">
        <f>BaseDeCalcul!AE105</f>
        <v>NA</v>
      </c>
    </row>
    <row r="100" spans="1:27" ht="45" customHeight="1">
      <c r="A100">
        <v>11</v>
      </c>
      <c r="B100" s="86" t="str">
        <f>Criteres!B100</f>
        <v>Formulaires</v>
      </c>
      <c r="C100" s="84">
        <f>BaseDeCalcul!AA106</f>
        <v>97</v>
      </c>
      <c r="D100" s="84" t="str">
        <f>BaseDeCalcul!B106</f>
        <v>11.9</v>
      </c>
      <c r="E100" s="87" t="str">
        <f>Criteres!E100</f>
        <v>Dans chaque formulaire, l'intitulé de chaque bouton est-il pertinent (hors cas particuliers) ?</v>
      </c>
      <c r="F100" s="84" t="str">
        <f>Criteres!D100</f>
        <v>A</v>
      </c>
      <c r="G100" s="89" t="str">
        <f>BaseDeCalcul!D106</f>
        <v>C</v>
      </c>
      <c r="H100" s="89" t="str">
        <f>BaseDeCalcul!E106</f>
        <v>NA</v>
      </c>
      <c r="I100" s="89" t="str">
        <f>BaseDeCalcul!F106</f>
        <v>C</v>
      </c>
      <c r="J100" s="89" t="str">
        <f>BaseDeCalcul!G106</f>
        <v>NC</v>
      </c>
      <c r="K100" s="89" t="str">
        <f>BaseDeCalcul!H106</f>
        <v>C</v>
      </c>
      <c r="L100" s="89" t="str">
        <f>BaseDeCalcul!I106</f>
        <v>NA</v>
      </c>
      <c r="M100" s="89" t="str">
        <f>BaseDeCalcul!J106</f>
        <v>NA</v>
      </c>
      <c r="N100" s="89" t="str">
        <f>BaseDeCalcul!K106</f>
        <v>C</v>
      </c>
      <c r="O100" s="89" t="str">
        <f>BaseDeCalcul!L106</f>
        <v>NA</v>
      </c>
      <c r="P100" s="89" t="str">
        <f>BaseDeCalcul!M106</f>
        <v>NA</v>
      </c>
      <c r="Q100" s="89" t="str">
        <f>BaseDeCalcul!N106</f>
        <v>C</v>
      </c>
      <c r="R100" s="89" t="str">
        <f>BaseDeCalcul!O106</f>
        <v>NT</v>
      </c>
      <c r="S100" s="89" t="str">
        <f>BaseDeCalcul!P106</f>
        <v>NT</v>
      </c>
      <c r="T100" s="89" t="str">
        <f>BaseDeCalcul!Q106</f>
        <v>NT</v>
      </c>
      <c r="U100" s="89" t="str">
        <f>BaseDeCalcul!R106</f>
        <v>NT</v>
      </c>
      <c r="V100" s="89" t="str">
        <f>BaseDeCalcul!S106</f>
        <v>NT</v>
      </c>
      <c r="W100" s="89" t="str">
        <f>BaseDeCalcul!T106</f>
        <v>NT</v>
      </c>
      <c r="X100" s="89" t="str">
        <f>BaseDeCalcul!U106</f>
        <v>NT</v>
      </c>
      <c r="Y100" s="89" t="str">
        <f>BaseDeCalcul!V106</f>
        <v>NT</v>
      </c>
      <c r="Z100" s="89" t="str">
        <f>BaseDeCalcul!W106</f>
        <v>NT</v>
      </c>
      <c r="AA100" s="90" t="str">
        <f>BaseDeCalcul!AE106</f>
        <v>NC</v>
      </c>
    </row>
    <row r="101" spans="1:27" ht="45" customHeight="1">
      <c r="A101">
        <v>11</v>
      </c>
      <c r="B101" s="86" t="str">
        <f>Criteres!B101</f>
        <v>Formulaires</v>
      </c>
      <c r="C101" s="84">
        <f>BaseDeCalcul!AA107</f>
        <v>98</v>
      </c>
      <c r="D101" s="84" t="str">
        <f>BaseDeCalcul!B107</f>
        <v>11.10</v>
      </c>
      <c r="E101" s="87" t="str">
        <f>Criteres!E101</f>
        <v>Dans chaque formulaire, le contrôle de saisie est-il utilisé de manière pertinente (hors cas particuliers) ?</v>
      </c>
      <c r="F101" s="84" t="str">
        <f>Criteres!D101</f>
        <v>A</v>
      </c>
      <c r="G101" s="89" t="str">
        <f>BaseDeCalcul!D107</f>
        <v>NA</v>
      </c>
      <c r="H101" s="89" t="str">
        <f>BaseDeCalcul!E107</f>
        <v>NA</v>
      </c>
      <c r="I101" s="89" t="str">
        <f>BaseDeCalcul!F107</f>
        <v>NC</v>
      </c>
      <c r="J101" s="89" t="str">
        <f>BaseDeCalcul!G107</f>
        <v>NC</v>
      </c>
      <c r="K101" s="89" t="str">
        <f>BaseDeCalcul!H107</f>
        <v>NA</v>
      </c>
      <c r="L101" s="89" t="str">
        <f>BaseDeCalcul!I107</f>
        <v>NA</v>
      </c>
      <c r="M101" s="89" t="str">
        <f>BaseDeCalcul!J107</f>
        <v>NA</v>
      </c>
      <c r="N101" s="89" t="str">
        <f>BaseDeCalcul!K107</f>
        <v>NC</v>
      </c>
      <c r="O101" s="89" t="str">
        <f>BaseDeCalcul!L107</f>
        <v>NA</v>
      </c>
      <c r="P101" s="89" t="str">
        <f>BaseDeCalcul!M107</f>
        <v>NA</v>
      </c>
      <c r="Q101" s="89" t="str">
        <f>BaseDeCalcul!N107</f>
        <v>NA</v>
      </c>
      <c r="R101" s="89" t="str">
        <f>BaseDeCalcul!O107</f>
        <v>NT</v>
      </c>
      <c r="S101" s="89" t="str">
        <f>BaseDeCalcul!P107</f>
        <v>NT</v>
      </c>
      <c r="T101" s="89" t="str">
        <f>BaseDeCalcul!Q107</f>
        <v>NT</v>
      </c>
      <c r="U101" s="89" t="str">
        <f>BaseDeCalcul!R107</f>
        <v>NT</v>
      </c>
      <c r="V101" s="89" t="str">
        <f>BaseDeCalcul!S107</f>
        <v>NT</v>
      </c>
      <c r="W101" s="89" t="str">
        <f>BaseDeCalcul!T107</f>
        <v>NT</v>
      </c>
      <c r="X101" s="89" t="str">
        <f>BaseDeCalcul!U107</f>
        <v>NT</v>
      </c>
      <c r="Y101" s="89" t="str">
        <f>BaseDeCalcul!V107</f>
        <v>NT</v>
      </c>
      <c r="Z101" s="89" t="str">
        <f>BaseDeCalcul!W107</f>
        <v>NT</v>
      </c>
      <c r="AA101" s="90" t="str">
        <f>BaseDeCalcul!AE107</f>
        <v>NC</v>
      </c>
    </row>
    <row r="102" spans="1:27" ht="45" customHeight="1">
      <c r="A102">
        <v>11</v>
      </c>
      <c r="B102" s="86" t="str">
        <f>Criteres!B102</f>
        <v>Formulaires</v>
      </c>
      <c r="C102" s="84">
        <f>BaseDeCalcul!AA108</f>
        <v>99</v>
      </c>
      <c r="D102" s="84" t="str">
        <f>BaseDeCalcul!B108</f>
        <v>11.11</v>
      </c>
      <c r="E102" s="87" t="str">
        <f>Criteres!E102</f>
        <v>Dans chaque formulaire, le contrôle de saisie est-il accompagné, si nécessaire, de suggestions facilitant la correction des erreurs de saisie ?</v>
      </c>
      <c r="F102" s="84" t="str">
        <f>Criteres!D102</f>
        <v>AA</v>
      </c>
      <c r="G102" s="89" t="str">
        <f>BaseDeCalcul!D108</f>
        <v>NA</v>
      </c>
      <c r="H102" s="89" t="str">
        <f>BaseDeCalcul!E108</f>
        <v>NA</v>
      </c>
      <c r="I102" s="89" t="str">
        <f>BaseDeCalcul!F108</f>
        <v>NC</v>
      </c>
      <c r="J102" s="89" t="str">
        <f>BaseDeCalcul!G108</f>
        <v>NC</v>
      </c>
      <c r="K102" s="89" t="str">
        <f>BaseDeCalcul!H108</f>
        <v>NA</v>
      </c>
      <c r="L102" s="89" t="str">
        <f>BaseDeCalcul!I108</f>
        <v>NA</v>
      </c>
      <c r="M102" s="89" t="str">
        <f>BaseDeCalcul!J108</f>
        <v>NA</v>
      </c>
      <c r="N102" s="89" t="str">
        <f>BaseDeCalcul!K108</f>
        <v>NA</v>
      </c>
      <c r="O102" s="89" t="str">
        <f>BaseDeCalcul!L108</f>
        <v>NA</v>
      </c>
      <c r="P102" s="89" t="str">
        <f>BaseDeCalcul!M108</f>
        <v>NA</v>
      </c>
      <c r="Q102" s="89" t="str">
        <f>BaseDeCalcul!N108</f>
        <v>NA</v>
      </c>
      <c r="R102" s="89" t="str">
        <f>BaseDeCalcul!O108</f>
        <v>NT</v>
      </c>
      <c r="S102" s="89" t="str">
        <f>BaseDeCalcul!P108</f>
        <v>NT</v>
      </c>
      <c r="T102" s="89" t="str">
        <f>BaseDeCalcul!Q108</f>
        <v>NT</v>
      </c>
      <c r="U102" s="89" t="str">
        <f>BaseDeCalcul!R108</f>
        <v>NT</v>
      </c>
      <c r="V102" s="89" t="str">
        <f>BaseDeCalcul!S108</f>
        <v>NT</v>
      </c>
      <c r="W102" s="89" t="str">
        <f>BaseDeCalcul!T108</f>
        <v>NT</v>
      </c>
      <c r="X102" s="89" t="str">
        <f>BaseDeCalcul!U108</f>
        <v>NT</v>
      </c>
      <c r="Y102" s="89" t="str">
        <f>BaseDeCalcul!V108</f>
        <v>NT</v>
      </c>
      <c r="Z102" s="89" t="str">
        <f>BaseDeCalcul!W108</f>
        <v>NT</v>
      </c>
      <c r="AA102" s="90" t="str">
        <f>BaseDeCalcul!AE108</f>
        <v>NC</v>
      </c>
    </row>
    <row r="103" spans="1:27" ht="45" customHeight="1">
      <c r="A103">
        <v>11</v>
      </c>
      <c r="B103" s="86" t="str">
        <f>Criteres!B103</f>
        <v>Formulaires</v>
      </c>
      <c r="C103" s="84">
        <f>BaseDeCalcul!AA109</f>
        <v>100</v>
      </c>
      <c r="D103" s="84" t="str">
        <f>BaseDeCalcul!B109</f>
        <v>11.12</v>
      </c>
      <c r="E103" s="87" t="str">
        <f>Criteres!E103</f>
        <v>Pour chaque formulaire qui modifie ou supprime des données, ou qui transmet des réponses à un test ou à un examen, ou dont la validation a des conséquences financières ou juridiques, la saisie des données vérifie-t-elle une de ces conditions ?</v>
      </c>
      <c r="F103" s="84" t="str">
        <f>Criteres!D103</f>
        <v>AA</v>
      </c>
      <c r="G103" s="89" t="str">
        <f>BaseDeCalcul!D109</f>
        <v>NA</v>
      </c>
      <c r="H103" s="89" t="str">
        <f>BaseDeCalcul!E109</f>
        <v>NA</v>
      </c>
      <c r="I103" s="89" t="str">
        <f>BaseDeCalcul!F109</f>
        <v>NA</v>
      </c>
      <c r="J103" s="89" t="str">
        <f>BaseDeCalcul!G109</f>
        <v>C</v>
      </c>
      <c r="K103" s="89" t="str">
        <f>BaseDeCalcul!H109</f>
        <v>NA</v>
      </c>
      <c r="L103" s="89" t="str">
        <f>BaseDeCalcul!I109</f>
        <v>C</v>
      </c>
      <c r="M103" s="89" t="str">
        <f>BaseDeCalcul!J109</f>
        <v>NA</v>
      </c>
      <c r="N103" s="89" t="str">
        <f>BaseDeCalcul!K109</f>
        <v>C</v>
      </c>
      <c r="O103" s="89" t="str">
        <f>BaseDeCalcul!L109</f>
        <v>NA</v>
      </c>
      <c r="P103" s="89" t="str">
        <f>BaseDeCalcul!M109</f>
        <v>NA</v>
      </c>
      <c r="Q103" s="89" t="str">
        <f>BaseDeCalcul!N109</f>
        <v>NA</v>
      </c>
      <c r="R103" s="89" t="str">
        <f>BaseDeCalcul!O109</f>
        <v>NT</v>
      </c>
      <c r="S103" s="89" t="str">
        <f>BaseDeCalcul!P109</f>
        <v>NT</v>
      </c>
      <c r="T103" s="89" t="str">
        <f>BaseDeCalcul!Q109</f>
        <v>NT</v>
      </c>
      <c r="U103" s="89" t="str">
        <f>BaseDeCalcul!R109</f>
        <v>NT</v>
      </c>
      <c r="V103" s="89" t="str">
        <f>BaseDeCalcul!S109</f>
        <v>NT</v>
      </c>
      <c r="W103" s="89" t="str">
        <f>BaseDeCalcul!T109</f>
        <v>NT</v>
      </c>
      <c r="X103" s="89" t="str">
        <f>BaseDeCalcul!U109</f>
        <v>NT</v>
      </c>
      <c r="Y103" s="89" t="str">
        <f>BaseDeCalcul!V109</f>
        <v>NT</v>
      </c>
      <c r="Z103" s="89" t="str">
        <f>BaseDeCalcul!W109</f>
        <v>NT</v>
      </c>
      <c r="AA103" s="90" t="str">
        <f>BaseDeCalcul!AE109</f>
        <v>C</v>
      </c>
    </row>
    <row r="104" spans="1:27" ht="45" customHeight="1">
      <c r="A104">
        <v>11</v>
      </c>
      <c r="B104" s="86" t="str">
        <f>Criteres!B104</f>
        <v>Formulaires</v>
      </c>
      <c r="C104" s="84">
        <f>BaseDeCalcul!AA110</f>
        <v>101</v>
      </c>
      <c r="D104" s="84" t="str">
        <f>BaseDeCalcul!B110</f>
        <v>11.13</v>
      </c>
      <c r="E104" s="87" t="str">
        <f>Criteres!E104</f>
        <v>La finalité d'un champ de saisie peut-elle être déduite pour faciliter le remplissage automatique des champs avec les données de l'utilisateur ?</v>
      </c>
      <c r="F104" s="84" t="str">
        <f>Criteres!D104</f>
        <v>AA</v>
      </c>
      <c r="G104" s="89" t="str">
        <f>BaseDeCalcul!D110</f>
        <v>NC</v>
      </c>
      <c r="H104" s="89" t="str">
        <f>BaseDeCalcul!E110</f>
        <v>NA</v>
      </c>
      <c r="I104" s="89" t="str">
        <f>BaseDeCalcul!F110</f>
        <v>NA</v>
      </c>
      <c r="J104" s="89" t="str">
        <f>BaseDeCalcul!G110</f>
        <v>NA</v>
      </c>
      <c r="K104" s="89" t="str">
        <f>BaseDeCalcul!H110</f>
        <v>NA</v>
      </c>
      <c r="L104" s="89" t="str">
        <f>BaseDeCalcul!I110</f>
        <v>NA</v>
      </c>
      <c r="M104" s="89" t="str">
        <f>BaseDeCalcul!J110</f>
        <v>NA</v>
      </c>
      <c r="N104" s="89" t="str">
        <f>BaseDeCalcul!K110</f>
        <v>NA</v>
      </c>
      <c r="O104" s="89" t="str">
        <f>BaseDeCalcul!L110</f>
        <v>NA</v>
      </c>
      <c r="P104" s="89" t="str">
        <f>BaseDeCalcul!M110</f>
        <v>NA</v>
      </c>
      <c r="Q104" s="89" t="str">
        <f>BaseDeCalcul!N110</f>
        <v>NA</v>
      </c>
      <c r="R104" s="89" t="str">
        <f>BaseDeCalcul!O110</f>
        <v>NT</v>
      </c>
      <c r="S104" s="89" t="str">
        <f>BaseDeCalcul!P110</f>
        <v>NT</v>
      </c>
      <c r="T104" s="89" t="str">
        <f>BaseDeCalcul!Q110</f>
        <v>NT</v>
      </c>
      <c r="U104" s="89" t="str">
        <f>BaseDeCalcul!R110</f>
        <v>NT</v>
      </c>
      <c r="V104" s="89" t="str">
        <f>BaseDeCalcul!S110</f>
        <v>NT</v>
      </c>
      <c r="W104" s="89" t="str">
        <f>BaseDeCalcul!T110</f>
        <v>NT</v>
      </c>
      <c r="X104" s="89" t="str">
        <f>BaseDeCalcul!U110</f>
        <v>NT</v>
      </c>
      <c r="Y104" s="89" t="str">
        <f>BaseDeCalcul!V110</f>
        <v>NT</v>
      </c>
      <c r="Z104" s="89" t="str">
        <f>BaseDeCalcul!W110</f>
        <v>NT</v>
      </c>
      <c r="AA104" s="90" t="str">
        <f>BaseDeCalcul!AE110</f>
        <v>NC</v>
      </c>
    </row>
    <row r="105" spans="1:27" ht="45" customHeight="1">
      <c r="A105">
        <v>11</v>
      </c>
      <c r="B105" s="86" t="str">
        <f>Criteres!B105</f>
        <v>Formulaires</v>
      </c>
      <c r="C105" s="84">
        <f>BaseDeCalcul!AA111</f>
        <v>102</v>
      </c>
      <c r="D105" s="84" t="str">
        <f>BaseDeCalcul!B111</f>
        <v>11.14</v>
      </c>
      <c r="E105" s="87" t="str">
        <f>Criteres!E105</f>
        <v>Pour chaque formulaire, toutes les données peuvent-elles être modifiées, mises à jour ou récupérées par l'utilisateur ?</v>
      </c>
      <c r="F105" s="84" t="str">
        <f>Criteres!D105</f>
        <v>AAA</v>
      </c>
      <c r="G105" s="89" t="str">
        <f>BaseDeCalcul!D111</f>
        <v>NT</v>
      </c>
      <c r="H105" s="89" t="str">
        <f>BaseDeCalcul!E111</f>
        <v>NA</v>
      </c>
      <c r="I105" s="89" t="str">
        <f>BaseDeCalcul!F111</f>
        <v>NT</v>
      </c>
      <c r="J105" s="89" t="str">
        <f>BaseDeCalcul!G111</f>
        <v>NT</v>
      </c>
      <c r="K105" s="89" t="str">
        <f>BaseDeCalcul!H111</f>
        <v>NT</v>
      </c>
      <c r="L105" s="89" t="str">
        <f>BaseDeCalcul!I111</f>
        <v>NT</v>
      </c>
      <c r="M105" s="89" t="str">
        <f>BaseDeCalcul!J111</f>
        <v>NT</v>
      </c>
      <c r="N105" s="89" t="str">
        <f>BaseDeCalcul!K111</f>
        <v>NT</v>
      </c>
      <c r="O105" s="89" t="str">
        <f>BaseDeCalcul!L111</f>
        <v>NT</v>
      </c>
      <c r="P105" s="89" t="str">
        <f>BaseDeCalcul!M111</f>
        <v>NT</v>
      </c>
      <c r="Q105" s="89" t="str">
        <f>BaseDeCalcul!N111</f>
        <v>NA</v>
      </c>
      <c r="R105" s="89" t="str">
        <f>BaseDeCalcul!O111</f>
        <v>NT</v>
      </c>
      <c r="S105" s="89" t="str">
        <f>BaseDeCalcul!P111</f>
        <v>NT</v>
      </c>
      <c r="T105" s="89" t="str">
        <f>BaseDeCalcul!Q111</f>
        <v>NT</v>
      </c>
      <c r="U105" s="89" t="str">
        <f>BaseDeCalcul!R111</f>
        <v>NT</v>
      </c>
      <c r="V105" s="89" t="str">
        <f>BaseDeCalcul!S111</f>
        <v>NT</v>
      </c>
      <c r="W105" s="89" t="str">
        <f>BaseDeCalcul!T111</f>
        <v>NT</v>
      </c>
      <c r="X105" s="89" t="str">
        <f>BaseDeCalcul!U111</f>
        <v>NT</v>
      </c>
      <c r="Y105" s="89" t="str">
        <f>BaseDeCalcul!V111</f>
        <v>NT</v>
      </c>
      <c r="Z105" s="89" t="str">
        <f>BaseDeCalcul!W111</f>
        <v>NT</v>
      </c>
      <c r="AA105" s="90" t="str">
        <f>BaseDeCalcul!AE111</f>
        <v>NA</v>
      </c>
    </row>
    <row r="106" spans="1:27" ht="45" customHeight="1">
      <c r="A106">
        <v>11</v>
      </c>
      <c r="B106" s="86" t="str">
        <f>Criteres!B106</f>
        <v>Formulaires</v>
      </c>
      <c r="C106" s="84">
        <f>BaseDeCalcul!AA112</f>
        <v>103</v>
      </c>
      <c r="D106" s="84" t="str">
        <f>BaseDeCalcul!B112</f>
        <v>11.15</v>
      </c>
      <c r="E106" s="87" t="str">
        <f>Criteres!E106</f>
        <v>Pour chaque formulaire, des aides à la saisie sont-elles présentes ?</v>
      </c>
      <c r="F106" s="84" t="str">
        <f>Criteres!D106</f>
        <v>AAA</v>
      </c>
      <c r="G106" s="89" t="str">
        <f>BaseDeCalcul!D112</f>
        <v>NT</v>
      </c>
      <c r="H106" s="89" t="str">
        <f>BaseDeCalcul!E112</f>
        <v>NA</v>
      </c>
      <c r="I106" s="89" t="str">
        <f>BaseDeCalcul!F112</f>
        <v>NT</v>
      </c>
      <c r="J106" s="89" t="str">
        <f>BaseDeCalcul!G112</f>
        <v>NT</v>
      </c>
      <c r="K106" s="89" t="str">
        <f>BaseDeCalcul!H112</f>
        <v>NT</v>
      </c>
      <c r="L106" s="89" t="str">
        <f>BaseDeCalcul!I112</f>
        <v>NT</v>
      </c>
      <c r="M106" s="89" t="str">
        <f>BaseDeCalcul!J112</f>
        <v>NT</v>
      </c>
      <c r="N106" s="89" t="str">
        <f>BaseDeCalcul!K112</f>
        <v>NT</v>
      </c>
      <c r="O106" s="89" t="str">
        <f>BaseDeCalcul!L112</f>
        <v>NT</v>
      </c>
      <c r="P106" s="89" t="str">
        <f>BaseDeCalcul!M112</f>
        <v>NT</v>
      </c>
      <c r="Q106" s="89" t="str">
        <f>BaseDeCalcul!N112</f>
        <v>NA</v>
      </c>
      <c r="R106" s="89" t="str">
        <f>BaseDeCalcul!O112</f>
        <v>NT</v>
      </c>
      <c r="S106" s="89" t="str">
        <f>BaseDeCalcul!P112</f>
        <v>NT</v>
      </c>
      <c r="T106" s="89" t="str">
        <f>BaseDeCalcul!Q112</f>
        <v>NT</v>
      </c>
      <c r="U106" s="89" t="str">
        <f>BaseDeCalcul!R112</f>
        <v>NT</v>
      </c>
      <c r="V106" s="89" t="str">
        <f>BaseDeCalcul!S112</f>
        <v>NT</v>
      </c>
      <c r="W106" s="89" t="str">
        <f>BaseDeCalcul!T112</f>
        <v>NT</v>
      </c>
      <c r="X106" s="89" t="str">
        <f>BaseDeCalcul!U112</f>
        <v>NT</v>
      </c>
      <c r="Y106" s="89" t="str">
        <f>BaseDeCalcul!V112</f>
        <v>NT</v>
      </c>
      <c r="Z106" s="89" t="str">
        <f>BaseDeCalcul!W112</f>
        <v>NT</v>
      </c>
      <c r="AA106" s="90" t="str">
        <f>BaseDeCalcul!AE112</f>
        <v>NA</v>
      </c>
    </row>
    <row r="107" spans="1:27" ht="45" customHeight="1">
      <c r="A107">
        <v>12</v>
      </c>
      <c r="B107" s="86" t="str">
        <f>Criteres!B107</f>
        <v>Formulaires</v>
      </c>
      <c r="C107" s="84">
        <f>BaseDeCalcul!AA113</f>
        <v>104</v>
      </c>
      <c r="D107" s="84" t="str">
        <f>BaseDeCalcul!B113</f>
        <v>11.16</v>
      </c>
      <c r="E107" s="87" t="str">
        <f>Criteres!E107</f>
        <v>Pour chaque formulaire, chaque aide à la saisie est-elle pertinente ?</v>
      </c>
      <c r="F107" s="84" t="str">
        <f>Criteres!D107</f>
        <v>AAA</v>
      </c>
      <c r="G107" s="89" t="str">
        <f>BaseDeCalcul!D113</f>
        <v>NT</v>
      </c>
      <c r="H107" s="89" t="str">
        <f>BaseDeCalcul!E113</f>
        <v>NA</v>
      </c>
      <c r="I107" s="89" t="str">
        <f>BaseDeCalcul!F113</f>
        <v>NT</v>
      </c>
      <c r="J107" s="89" t="str">
        <f>BaseDeCalcul!G113</f>
        <v>NT</v>
      </c>
      <c r="K107" s="89" t="str">
        <f>BaseDeCalcul!H113</f>
        <v>NT</v>
      </c>
      <c r="L107" s="89" t="str">
        <f>BaseDeCalcul!I113</f>
        <v>NT</v>
      </c>
      <c r="M107" s="89" t="str">
        <f>BaseDeCalcul!J113</f>
        <v>NT</v>
      </c>
      <c r="N107" s="89" t="str">
        <f>BaseDeCalcul!K113</f>
        <v>NT</v>
      </c>
      <c r="O107" s="89" t="str">
        <f>BaseDeCalcul!L113</f>
        <v>NT</v>
      </c>
      <c r="P107" s="89" t="str">
        <f>BaseDeCalcul!M113</f>
        <v>NT</v>
      </c>
      <c r="Q107" s="89" t="str">
        <f>BaseDeCalcul!N113</f>
        <v>NA</v>
      </c>
      <c r="R107" s="89" t="str">
        <f>BaseDeCalcul!O113</f>
        <v>NT</v>
      </c>
      <c r="S107" s="89" t="str">
        <f>BaseDeCalcul!P113</f>
        <v>NT</v>
      </c>
      <c r="T107" s="89" t="str">
        <f>BaseDeCalcul!Q113</f>
        <v>NT</v>
      </c>
      <c r="U107" s="89" t="str">
        <f>BaseDeCalcul!R113</f>
        <v>NT</v>
      </c>
      <c r="V107" s="89" t="str">
        <f>BaseDeCalcul!S113</f>
        <v>NT</v>
      </c>
      <c r="W107" s="89" t="str">
        <f>BaseDeCalcul!T113</f>
        <v>NT</v>
      </c>
      <c r="X107" s="89" t="str">
        <f>BaseDeCalcul!U113</f>
        <v>NT</v>
      </c>
      <c r="Y107" s="89" t="str">
        <f>BaseDeCalcul!V113</f>
        <v>NT</v>
      </c>
      <c r="Z107" s="89" t="str">
        <f>BaseDeCalcul!W113</f>
        <v>NT</v>
      </c>
      <c r="AA107" s="90" t="str">
        <f>BaseDeCalcul!AE113</f>
        <v>NA</v>
      </c>
    </row>
    <row r="108" spans="1:27" ht="45" customHeight="1">
      <c r="A108">
        <v>12</v>
      </c>
      <c r="B108" s="86" t="str">
        <f>Criteres!B108</f>
        <v>Navigation</v>
      </c>
      <c r="C108" s="84">
        <f>BaseDeCalcul!AA114</f>
        <v>105</v>
      </c>
      <c r="D108" s="84" t="str">
        <f>BaseDeCalcul!B114</f>
        <v>12.1</v>
      </c>
      <c r="E108" s="87" t="str">
        <f>Criteres!E108</f>
        <v>Chaque ensemble de pages dispose-t-il de deux systèmes de navigation différents, au moins (hors cas particuliers) ?</v>
      </c>
      <c r="F108" s="84" t="str">
        <f>Criteres!D108</f>
        <v>AA</v>
      </c>
      <c r="G108" s="89" t="str">
        <f>BaseDeCalcul!D114</f>
        <v>NA</v>
      </c>
      <c r="H108" s="89" t="str">
        <f>BaseDeCalcul!E114</f>
        <v>NA</v>
      </c>
      <c r="I108" s="89" t="str">
        <f>BaseDeCalcul!F114</f>
        <v>NA</v>
      </c>
      <c r="J108" s="89" t="str">
        <f>BaseDeCalcul!G114</f>
        <v>NA</v>
      </c>
      <c r="K108" s="89" t="str">
        <f>BaseDeCalcul!H114</f>
        <v>NA</v>
      </c>
      <c r="L108" s="89" t="str">
        <f>BaseDeCalcul!I114</f>
        <v>NA</v>
      </c>
      <c r="M108" s="89" t="str">
        <f>BaseDeCalcul!J114</f>
        <v>NA</v>
      </c>
      <c r="N108" s="89" t="str">
        <f>BaseDeCalcul!K114</f>
        <v>NA</v>
      </c>
      <c r="O108" s="89" t="str">
        <f>BaseDeCalcul!L114</f>
        <v>NA</v>
      </c>
      <c r="P108" s="89" t="str">
        <f>BaseDeCalcul!M114</f>
        <v>NA</v>
      </c>
      <c r="Q108" s="89" t="str">
        <f>BaseDeCalcul!N114</f>
        <v>NA</v>
      </c>
      <c r="R108" s="89" t="str">
        <f>BaseDeCalcul!O114</f>
        <v>NT</v>
      </c>
      <c r="S108" s="89" t="str">
        <f>BaseDeCalcul!P114</f>
        <v>NT</v>
      </c>
      <c r="T108" s="89" t="str">
        <f>BaseDeCalcul!Q114</f>
        <v>NT</v>
      </c>
      <c r="U108" s="89" t="str">
        <f>BaseDeCalcul!R114</f>
        <v>NT</v>
      </c>
      <c r="V108" s="89" t="str">
        <f>BaseDeCalcul!S114</f>
        <v>NT</v>
      </c>
      <c r="W108" s="89" t="str">
        <f>BaseDeCalcul!T114</f>
        <v>NT</v>
      </c>
      <c r="X108" s="89" t="str">
        <f>BaseDeCalcul!U114</f>
        <v>NT</v>
      </c>
      <c r="Y108" s="89" t="str">
        <f>BaseDeCalcul!V114</f>
        <v>NT</v>
      </c>
      <c r="Z108" s="89" t="str">
        <f>BaseDeCalcul!W114</f>
        <v>NT</v>
      </c>
      <c r="AA108" s="90" t="str">
        <f>BaseDeCalcul!AE114</f>
        <v>NA</v>
      </c>
    </row>
    <row r="109" spans="1:27" ht="45" customHeight="1">
      <c r="A109">
        <v>12</v>
      </c>
      <c r="B109" s="86" t="str">
        <f>Criteres!B109</f>
        <v>Navigation</v>
      </c>
      <c r="C109" s="84">
        <f>BaseDeCalcul!AA115</f>
        <v>106</v>
      </c>
      <c r="D109" s="84" t="str">
        <f>BaseDeCalcul!B115</f>
        <v>12.2</v>
      </c>
      <c r="E109" s="87" t="str">
        <f>Criteres!E109</f>
        <v>Dans chaque ensemble de pages, le menu et les barres de navigation sont-ils toujours à la même place (hors cas particuliers) ?</v>
      </c>
      <c r="F109" s="84" t="str">
        <f>Criteres!D109</f>
        <v>AA</v>
      </c>
      <c r="G109" s="89" t="str">
        <f>BaseDeCalcul!D115</f>
        <v>C</v>
      </c>
      <c r="H109" s="89" t="str">
        <f>BaseDeCalcul!E115</f>
        <v>C</v>
      </c>
      <c r="I109" s="89" t="str">
        <f>BaseDeCalcul!F115</f>
        <v>NA</v>
      </c>
      <c r="J109" s="89" t="str">
        <f>BaseDeCalcul!G115</f>
        <v>C</v>
      </c>
      <c r="K109" s="89" t="str">
        <f>BaseDeCalcul!H115</f>
        <v>NA</v>
      </c>
      <c r="L109" s="89" t="str">
        <f>BaseDeCalcul!I115</f>
        <v>NA</v>
      </c>
      <c r="M109" s="89" t="str">
        <f>BaseDeCalcul!J115</f>
        <v>C</v>
      </c>
      <c r="N109" s="89" t="str">
        <f>BaseDeCalcul!K115</f>
        <v>C</v>
      </c>
      <c r="O109" s="89" t="str">
        <f>BaseDeCalcul!L115</f>
        <v>C</v>
      </c>
      <c r="P109" s="89" t="str">
        <f>BaseDeCalcul!M115</f>
        <v>C</v>
      </c>
      <c r="Q109" s="89" t="str">
        <f>BaseDeCalcul!N115</f>
        <v>C</v>
      </c>
      <c r="R109" s="89" t="str">
        <f>BaseDeCalcul!O115</f>
        <v>NT</v>
      </c>
      <c r="S109" s="89" t="str">
        <f>BaseDeCalcul!P115</f>
        <v>NT</v>
      </c>
      <c r="T109" s="89" t="str">
        <f>BaseDeCalcul!Q115</f>
        <v>NT</v>
      </c>
      <c r="U109" s="89" t="str">
        <f>BaseDeCalcul!R115</f>
        <v>NT</v>
      </c>
      <c r="V109" s="89" t="str">
        <f>BaseDeCalcul!S115</f>
        <v>NT</v>
      </c>
      <c r="W109" s="89" t="str">
        <f>BaseDeCalcul!T115</f>
        <v>NT</v>
      </c>
      <c r="X109" s="89" t="str">
        <f>BaseDeCalcul!U115</f>
        <v>NT</v>
      </c>
      <c r="Y109" s="89" t="str">
        <f>BaseDeCalcul!V115</f>
        <v>NT</v>
      </c>
      <c r="Z109" s="89" t="str">
        <f>BaseDeCalcul!W115</f>
        <v>NT</v>
      </c>
      <c r="AA109" s="90" t="str">
        <f>BaseDeCalcul!AE115</f>
        <v>C</v>
      </c>
    </row>
    <row r="110" spans="1:27" ht="45" customHeight="1">
      <c r="A110">
        <v>12</v>
      </c>
      <c r="B110" s="86" t="str">
        <f>Criteres!B110</f>
        <v>Navigation</v>
      </c>
      <c r="C110" s="84">
        <f>BaseDeCalcul!AA116</f>
        <v>107</v>
      </c>
      <c r="D110" s="84" t="str">
        <f>BaseDeCalcul!B116</f>
        <v>12.3</v>
      </c>
      <c r="E110" s="87" t="str">
        <f>Criteres!E110</f>
        <v>La page « plan du site » est-elle pertinente ?</v>
      </c>
      <c r="F110" s="84" t="str">
        <f>Criteres!D110</f>
        <v>AA</v>
      </c>
      <c r="G110" s="89" t="str">
        <f>BaseDeCalcul!D116</f>
        <v>NA</v>
      </c>
      <c r="H110" s="89" t="str">
        <f>BaseDeCalcul!E116</f>
        <v>NA</v>
      </c>
      <c r="I110" s="89" t="str">
        <f>BaseDeCalcul!F116</f>
        <v>NA</v>
      </c>
      <c r="J110" s="89" t="str">
        <f>BaseDeCalcul!G116</f>
        <v>NA</v>
      </c>
      <c r="K110" s="89" t="str">
        <f>BaseDeCalcul!H116</f>
        <v>NA</v>
      </c>
      <c r="L110" s="89" t="str">
        <f>BaseDeCalcul!I116</f>
        <v>NA</v>
      </c>
      <c r="M110" s="89" t="str">
        <f>BaseDeCalcul!J116</f>
        <v>NA</v>
      </c>
      <c r="N110" s="89" t="str">
        <f>BaseDeCalcul!K116</f>
        <v>NA</v>
      </c>
      <c r="O110" s="89" t="str">
        <f>BaseDeCalcul!L116</f>
        <v>NA</v>
      </c>
      <c r="P110" s="89" t="str">
        <f>BaseDeCalcul!M116</f>
        <v>NA</v>
      </c>
      <c r="Q110" s="89" t="str">
        <f>BaseDeCalcul!N116</f>
        <v>NA</v>
      </c>
      <c r="R110" s="89" t="str">
        <f>BaseDeCalcul!O116</f>
        <v>NT</v>
      </c>
      <c r="S110" s="89" t="str">
        <f>BaseDeCalcul!P116</f>
        <v>NT</v>
      </c>
      <c r="T110" s="89" t="str">
        <f>BaseDeCalcul!Q116</f>
        <v>NT</v>
      </c>
      <c r="U110" s="89" t="str">
        <f>BaseDeCalcul!R116</f>
        <v>NT</v>
      </c>
      <c r="V110" s="89" t="str">
        <f>BaseDeCalcul!S116</f>
        <v>NT</v>
      </c>
      <c r="W110" s="89" t="str">
        <f>BaseDeCalcul!T116</f>
        <v>NT</v>
      </c>
      <c r="X110" s="89" t="str">
        <f>BaseDeCalcul!U116</f>
        <v>NT</v>
      </c>
      <c r="Y110" s="89" t="str">
        <f>BaseDeCalcul!V116</f>
        <v>NT</v>
      </c>
      <c r="Z110" s="89" t="str">
        <f>BaseDeCalcul!W116</f>
        <v>NT</v>
      </c>
      <c r="AA110" s="90" t="str">
        <f>BaseDeCalcul!AE116</f>
        <v>NA</v>
      </c>
    </row>
    <row r="111" spans="1:27" ht="45" customHeight="1">
      <c r="A111">
        <v>12</v>
      </c>
      <c r="B111" s="86" t="str">
        <f>Criteres!B111</f>
        <v>Navigation</v>
      </c>
      <c r="C111" s="84">
        <f>BaseDeCalcul!AA117</f>
        <v>108</v>
      </c>
      <c r="D111" s="84" t="str">
        <f>BaseDeCalcul!B117</f>
        <v>12.4</v>
      </c>
      <c r="E111" s="87" t="str">
        <f>Criteres!E111</f>
        <v>Dans chaque ensemble de pages, la page « plan du site » est-elle atteignable de manière identique ?</v>
      </c>
      <c r="F111" s="84" t="str">
        <f>Criteres!D111</f>
        <v>AA</v>
      </c>
      <c r="G111" s="89" t="str">
        <f>BaseDeCalcul!D117</f>
        <v>NA</v>
      </c>
      <c r="H111" s="89" t="str">
        <f>BaseDeCalcul!E117</f>
        <v>NA</v>
      </c>
      <c r="I111" s="89" t="str">
        <f>BaseDeCalcul!F117</f>
        <v>NA</v>
      </c>
      <c r="J111" s="89" t="str">
        <f>BaseDeCalcul!G117</f>
        <v>NA</v>
      </c>
      <c r="K111" s="89" t="str">
        <f>BaseDeCalcul!H117</f>
        <v>NA</v>
      </c>
      <c r="L111" s="89" t="str">
        <f>BaseDeCalcul!I117</f>
        <v>NA</v>
      </c>
      <c r="M111" s="89" t="str">
        <f>BaseDeCalcul!J117</f>
        <v>NA</v>
      </c>
      <c r="N111" s="89" t="str">
        <f>BaseDeCalcul!K117</f>
        <v>NA</v>
      </c>
      <c r="O111" s="89" t="str">
        <f>BaseDeCalcul!L117</f>
        <v>NA</v>
      </c>
      <c r="P111" s="89" t="str">
        <f>BaseDeCalcul!M117</f>
        <v>NA</v>
      </c>
      <c r="Q111" s="89" t="str">
        <f>BaseDeCalcul!N117</f>
        <v>NA</v>
      </c>
      <c r="R111" s="89" t="str">
        <f>BaseDeCalcul!O117</f>
        <v>NT</v>
      </c>
      <c r="S111" s="89" t="str">
        <f>BaseDeCalcul!P117</f>
        <v>NT</v>
      </c>
      <c r="T111" s="89" t="str">
        <f>BaseDeCalcul!Q117</f>
        <v>NT</v>
      </c>
      <c r="U111" s="89" t="str">
        <f>BaseDeCalcul!R117</f>
        <v>NT</v>
      </c>
      <c r="V111" s="89" t="str">
        <f>BaseDeCalcul!S117</f>
        <v>NT</v>
      </c>
      <c r="W111" s="89" t="str">
        <f>BaseDeCalcul!T117</f>
        <v>NT</v>
      </c>
      <c r="X111" s="89" t="str">
        <f>BaseDeCalcul!U117</f>
        <v>NT</v>
      </c>
      <c r="Y111" s="89" t="str">
        <f>BaseDeCalcul!V117</f>
        <v>NT</v>
      </c>
      <c r="Z111" s="89" t="str">
        <f>BaseDeCalcul!W117</f>
        <v>NT</v>
      </c>
      <c r="AA111" s="90" t="str">
        <f>BaseDeCalcul!AE117</f>
        <v>NA</v>
      </c>
    </row>
    <row r="112" spans="1:27" ht="45" customHeight="1">
      <c r="A112">
        <v>12</v>
      </c>
      <c r="B112" s="86" t="str">
        <f>Criteres!B112</f>
        <v>Navigation</v>
      </c>
      <c r="C112" s="84">
        <f>BaseDeCalcul!AA118</f>
        <v>109</v>
      </c>
      <c r="D112" s="84" t="str">
        <f>BaseDeCalcul!B118</f>
        <v>12.5</v>
      </c>
      <c r="E112" s="87" t="str">
        <f>Criteres!E112</f>
        <v>Dans chaque ensemble de pages, le moteur de recherche est-il atteignable de manière identique ?</v>
      </c>
      <c r="F112" s="84" t="str">
        <f>Criteres!D112</f>
        <v>AA</v>
      </c>
      <c r="G112" s="89" t="str">
        <f>BaseDeCalcul!D118</f>
        <v>NA</v>
      </c>
      <c r="H112" s="89" t="str">
        <f>BaseDeCalcul!E118</f>
        <v>NA</v>
      </c>
      <c r="I112" s="89" t="str">
        <f>BaseDeCalcul!F118</f>
        <v>NA</v>
      </c>
      <c r="J112" s="89" t="str">
        <f>BaseDeCalcul!G118</f>
        <v>NA</v>
      </c>
      <c r="K112" s="89" t="str">
        <f>BaseDeCalcul!H118</f>
        <v>NA</v>
      </c>
      <c r="L112" s="89" t="str">
        <f>BaseDeCalcul!I118</f>
        <v>NA</v>
      </c>
      <c r="M112" s="89" t="str">
        <f>BaseDeCalcul!J118</f>
        <v>NA</v>
      </c>
      <c r="N112" s="89" t="str">
        <f>BaseDeCalcul!K118</f>
        <v>NA</v>
      </c>
      <c r="O112" s="89" t="str">
        <f>BaseDeCalcul!L118</f>
        <v>NA</v>
      </c>
      <c r="P112" s="89" t="str">
        <f>BaseDeCalcul!M118</f>
        <v>NA</v>
      </c>
      <c r="Q112" s="89" t="str">
        <f>BaseDeCalcul!N118</f>
        <v>NA</v>
      </c>
      <c r="R112" s="89" t="str">
        <f>BaseDeCalcul!O118</f>
        <v>NT</v>
      </c>
      <c r="S112" s="89" t="str">
        <f>BaseDeCalcul!P118</f>
        <v>NT</v>
      </c>
      <c r="T112" s="89" t="str">
        <f>BaseDeCalcul!Q118</f>
        <v>NT</v>
      </c>
      <c r="U112" s="89" t="str">
        <f>BaseDeCalcul!R118</f>
        <v>NT</v>
      </c>
      <c r="V112" s="89" t="str">
        <f>BaseDeCalcul!S118</f>
        <v>NT</v>
      </c>
      <c r="W112" s="89" t="str">
        <f>BaseDeCalcul!T118</f>
        <v>NT</v>
      </c>
      <c r="X112" s="89" t="str">
        <f>BaseDeCalcul!U118</f>
        <v>NT</v>
      </c>
      <c r="Y112" s="89" t="str">
        <f>BaseDeCalcul!V118</f>
        <v>NT</v>
      </c>
      <c r="Z112" s="89" t="str">
        <f>BaseDeCalcul!W118</f>
        <v>NT</v>
      </c>
      <c r="AA112" s="90" t="str">
        <f>BaseDeCalcul!AE118</f>
        <v>NA</v>
      </c>
    </row>
    <row r="113" spans="1:27" ht="45" customHeight="1">
      <c r="A113">
        <v>12</v>
      </c>
      <c r="B113" s="86" t="str">
        <f>Criteres!B113</f>
        <v>Navigation</v>
      </c>
      <c r="C113" s="84">
        <f>BaseDeCalcul!AA119</f>
        <v>110</v>
      </c>
      <c r="D113" s="84" t="str">
        <f>BaseDeCalcul!B119</f>
        <v>12.6</v>
      </c>
      <c r="E113" s="87" t="str">
        <f>Criteres!E113</f>
        <v>Les zones de regroupement de contenus présentes dans plusieurs pages web (zones d'en-tête, de navigation principale, de contenu principal, de pied de page et de moteur de recherche) peuvent-elles être atteintes ou évitées ?</v>
      </c>
      <c r="F113" s="84" t="str">
        <f>Criteres!D113</f>
        <v>A</v>
      </c>
      <c r="G113" s="89" t="str">
        <f>BaseDeCalcul!D119</f>
        <v>NC</v>
      </c>
      <c r="H113" s="89" t="str">
        <f>BaseDeCalcul!E119</f>
        <v>NA</v>
      </c>
      <c r="I113" s="89" t="str">
        <f>BaseDeCalcul!F119</f>
        <v>NA</v>
      </c>
      <c r="J113" s="89" t="str">
        <f>BaseDeCalcul!G119</f>
        <v>NA</v>
      </c>
      <c r="K113" s="89" t="str">
        <f>BaseDeCalcul!H119</f>
        <v>NA</v>
      </c>
      <c r="L113" s="89" t="str">
        <f>BaseDeCalcul!I119</f>
        <v>NA</v>
      </c>
      <c r="M113" s="89" t="str">
        <f>BaseDeCalcul!J119</f>
        <v>NA</v>
      </c>
      <c r="N113" s="89" t="str">
        <f>BaseDeCalcul!K119</f>
        <v>NA</v>
      </c>
      <c r="O113" s="89" t="str">
        <f>BaseDeCalcul!L119</f>
        <v>NA</v>
      </c>
      <c r="P113" s="89" t="str">
        <f>BaseDeCalcul!M119</f>
        <v>NA</v>
      </c>
      <c r="Q113" s="89" t="str">
        <f>BaseDeCalcul!N119</f>
        <v>NA</v>
      </c>
      <c r="R113" s="89" t="str">
        <f>BaseDeCalcul!O119</f>
        <v>NT</v>
      </c>
      <c r="S113" s="89" t="str">
        <f>BaseDeCalcul!P119</f>
        <v>NT</v>
      </c>
      <c r="T113" s="89" t="str">
        <f>BaseDeCalcul!Q119</f>
        <v>NT</v>
      </c>
      <c r="U113" s="89" t="str">
        <f>BaseDeCalcul!R119</f>
        <v>NT</v>
      </c>
      <c r="V113" s="89" t="str">
        <f>BaseDeCalcul!S119</f>
        <v>NT</v>
      </c>
      <c r="W113" s="89" t="str">
        <f>BaseDeCalcul!T119</f>
        <v>NT</v>
      </c>
      <c r="X113" s="89" t="str">
        <f>BaseDeCalcul!U119</f>
        <v>NT</v>
      </c>
      <c r="Y113" s="89" t="str">
        <f>BaseDeCalcul!V119</f>
        <v>NT</v>
      </c>
      <c r="Z113" s="89" t="str">
        <f>BaseDeCalcul!W119</f>
        <v>NT</v>
      </c>
      <c r="AA113" s="90" t="str">
        <f>BaseDeCalcul!AE119</f>
        <v>NC</v>
      </c>
    </row>
    <row r="114" spans="1:27" ht="45" customHeight="1">
      <c r="A114">
        <v>12</v>
      </c>
      <c r="B114" s="86" t="str">
        <f>Criteres!B114</f>
        <v>Navigation</v>
      </c>
      <c r="C114" s="84">
        <f>BaseDeCalcul!AA120</f>
        <v>111</v>
      </c>
      <c r="D114" s="84" t="str">
        <f>BaseDeCalcul!B120</f>
        <v>12.7</v>
      </c>
      <c r="E114" s="87" t="str">
        <f>Criteres!E114</f>
        <v>Dans chaque page web, un lien d'évitement ou d'accès rapide à la zone de contenu principal est-il présent (hors cas particuliers) ?</v>
      </c>
      <c r="F114" s="84" t="str">
        <f>Criteres!D114</f>
        <v>A</v>
      </c>
      <c r="G114" s="89" t="str">
        <f>BaseDeCalcul!D120</f>
        <v>NA</v>
      </c>
      <c r="H114" s="89" t="str">
        <f>BaseDeCalcul!E120</f>
        <v>NC</v>
      </c>
      <c r="I114" s="89" t="str">
        <f>BaseDeCalcul!F120</f>
        <v>NA</v>
      </c>
      <c r="J114" s="89" t="str">
        <f>BaseDeCalcul!G120</f>
        <v>NA</v>
      </c>
      <c r="K114" s="89" t="str">
        <f>BaseDeCalcul!H120</f>
        <v>NA</v>
      </c>
      <c r="L114" s="89" t="str">
        <f>BaseDeCalcul!I120</f>
        <v>NA</v>
      </c>
      <c r="M114" s="89" t="str">
        <f>BaseDeCalcul!J120</f>
        <v>NA</v>
      </c>
      <c r="N114" s="89" t="str">
        <f>BaseDeCalcul!K120</f>
        <v>NA</v>
      </c>
      <c r="O114" s="89" t="str">
        <f>BaseDeCalcul!L120</f>
        <v>NA</v>
      </c>
      <c r="P114" s="89" t="str">
        <f>BaseDeCalcul!M120</f>
        <v>NA</v>
      </c>
      <c r="Q114" s="89" t="str">
        <f>BaseDeCalcul!N120</f>
        <v>NA</v>
      </c>
      <c r="R114" s="89" t="str">
        <f>BaseDeCalcul!O120</f>
        <v>NT</v>
      </c>
      <c r="S114" s="89" t="str">
        <f>BaseDeCalcul!P120</f>
        <v>NT</v>
      </c>
      <c r="T114" s="89" t="str">
        <f>BaseDeCalcul!Q120</f>
        <v>NT</v>
      </c>
      <c r="U114" s="89" t="str">
        <f>BaseDeCalcul!R120</f>
        <v>NT</v>
      </c>
      <c r="V114" s="89" t="str">
        <f>BaseDeCalcul!S120</f>
        <v>NT</v>
      </c>
      <c r="W114" s="89" t="str">
        <f>BaseDeCalcul!T120</f>
        <v>NT</v>
      </c>
      <c r="X114" s="89" t="str">
        <f>BaseDeCalcul!U120</f>
        <v>NT</v>
      </c>
      <c r="Y114" s="89" t="str">
        <f>BaseDeCalcul!V120</f>
        <v>NT</v>
      </c>
      <c r="Z114" s="89" t="str">
        <f>BaseDeCalcul!W120</f>
        <v>NT</v>
      </c>
      <c r="AA114" s="90" t="str">
        <f>BaseDeCalcul!AE120</f>
        <v>NC</v>
      </c>
    </row>
    <row r="115" spans="1:27" ht="45" customHeight="1">
      <c r="A115">
        <v>12</v>
      </c>
      <c r="B115" s="86" t="str">
        <f>Criteres!B115</f>
        <v>Navigation</v>
      </c>
      <c r="C115" s="84">
        <f>BaseDeCalcul!AA121</f>
        <v>112</v>
      </c>
      <c r="D115" s="84" t="str">
        <f>BaseDeCalcul!B121</f>
        <v>12.8</v>
      </c>
      <c r="E115" s="87" t="str">
        <f>Criteres!E115</f>
        <v>Dans chaque page web, l'ordre de tabulation est-il cohérent ?</v>
      </c>
      <c r="F115" s="84" t="str">
        <f>Criteres!D115</f>
        <v>A</v>
      </c>
      <c r="G115" s="89" t="str">
        <f>BaseDeCalcul!D121</f>
        <v>C</v>
      </c>
      <c r="H115" s="89" t="str">
        <f>BaseDeCalcul!E121</f>
        <v>C</v>
      </c>
      <c r="I115" s="89" t="str">
        <f>BaseDeCalcul!F121</f>
        <v>C</v>
      </c>
      <c r="J115" s="89" t="str">
        <f>BaseDeCalcul!G121</f>
        <v>NC</v>
      </c>
      <c r="K115" s="89" t="str">
        <f>BaseDeCalcul!H121</f>
        <v>C</v>
      </c>
      <c r="L115" s="89" t="str">
        <f>BaseDeCalcul!I121</f>
        <v>C</v>
      </c>
      <c r="M115" s="89" t="str">
        <f>BaseDeCalcul!J121</f>
        <v>C</v>
      </c>
      <c r="N115" s="89" t="str">
        <f>BaseDeCalcul!K121</f>
        <v>C</v>
      </c>
      <c r="O115" s="89" t="str">
        <f>BaseDeCalcul!L121</f>
        <v>C</v>
      </c>
      <c r="P115" s="89" t="str">
        <f>BaseDeCalcul!M121</f>
        <v>C</v>
      </c>
      <c r="Q115" s="89" t="str">
        <f>BaseDeCalcul!N121</f>
        <v>C</v>
      </c>
      <c r="R115" s="89" t="str">
        <f>BaseDeCalcul!O121</f>
        <v>NT</v>
      </c>
      <c r="S115" s="89" t="str">
        <f>BaseDeCalcul!P121</f>
        <v>NT</v>
      </c>
      <c r="T115" s="89" t="str">
        <f>BaseDeCalcul!Q121</f>
        <v>NT</v>
      </c>
      <c r="U115" s="89" t="str">
        <f>BaseDeCalcul!R121</f>
        <v>NT</v>
      </c>
      <c r="V115" s="89" t="str">
        <f>BaseDeCalcul!S121</f>
        <v>NT</v>
      </c>
      <c r="W115" s="89" t="str">
        <f>BaseDeCalcul!T121</f>
        <v>NT</v>
      </c>
      <c r="X115" s="89" t="str">
        <f>BaseDeCalcul!U121</f>
        <v>NT</v>
      </c>
      <c r="Y115" s="89" t="str">
        <f>BaseDeCalcul!V121</f>
        <v>NT</v>
      </c>
      <c r="Z115" s="89" t="str">
        <f>BaseDeCalcul!W121</f>
        <v>NT</v>
      </c>
      <c r="AA115" s="90" t="str">
        <f>BaseDeCalcul!AE121</f>
        <v>NC</v>
      </c>
    </row>
    <row r="116" spans="1:27" ht="45" customHeight="1">
      <c r="A116">
        <v>12</v>
      </c>
      <c r="B116" s="86" t="str">
        <f>Criteres!B116</f>
        <v>Navigation</v>
      </c>
      <c r="C116" s="84">
        <f>BaseDeCalcul!AA122</f>
        <v>113</v>
      </c>
      <c r="D116" s="84" t="str">
        <f>BaseDeCalcul!B122</f>
        <v>12.9</v>
      </c>
      <c r="E116" s="87" t="str">
        <f>Criteres!E116</f>
        <v>Dans chaque page web, la navigation ne doit pas contenir de piège au clavier. Cette règle est-elle respectée ?</v>
      </c>
      <c r="F116" s="84" t="str">
        <f>Criteres!D116</f>
        <v>A</v>
      </c>
      <c r="G116" s="89" t="str">
        <f>BaseDeCalcul!D122</f>
        <v>C</v>
      </c>
      <c r="H116" s="89" t="str">
        <f>BaseDeCalcul!E122</f>
        <v>C</v>
      </c>
      <c r="I116" s="89" t="str">
        <f>BaseDeCalcul!F122</f>
        <v>C</v>
      </c>
      <c r="J116" s="89" t="str">
        <f>BaseDeCalcul!G122</f>
        <v>C</v>
      </c>
      <c r="K116" s="89" t="str">
        <f>BaseDeCalcul!H122</f>
        <v>C</v>
      </c>
      <c r="L116" s="89" t="str">
        <f>BaseDeCalcul!I122</f>
        <v>C</v>
      </c>
      <c r="M116" s="89" t="str">
        <f>BaseDeCalcul!J122</f>
        <v>C</v>
      </c>
      <c r="N116" s="89" t="str">
        <f>BaseDeCalcul!K122</f>
        <v>C</v>
      </c>
      <c r="O116" s="89" t="str">
        <f>BaseDeCalcul!L122</f>
        <v>C</v>
      </c>
      <c r="P116" s="89" t="str">
        <f>BaseDeCalcul!M122</f>
        <v>C</v>
      </c>
      <c r="Q116" s="89" t="str">
        <f>BaseDeCalcul!N122</f>
        <v>C</v>
      </c>
      <c r="R116" s="89" t="str">
        <f>BaseDeCalcul!O122</f>
        <v>NT</v>
      </c>
      <c r="S116" s="89" t="str">
        <f>BaseDeCalcul!P122</f>
        <v>NT</v>
      </c>
      <c r="T116" s="89" t="str">
        <f>BaseDeCalcul!Q122</f>
        <v>NT</v>
      </c>
      <c r="U116" s="89" t="str">
        <f>BaseDeCalcul!R122</f>
        <v>NT</v>
      </c>
      <c r="V116" s="89" t="str">
        <f>BaseDeCalcul!S122</f>
        <v>NT</v>
      </c>
      <c r="W116" s="89" t="str">
        <f>BaseDeCalcul!T122</f>
        <v>NT</v>
      </c>
      <c r="X116" s="89" t="str">
        <f>BaseDeCalcul!U122</f>
        <v>NT</v>
      </c>
      <c r="Y116" s="89" t="str">
        <f>BaseDeCalcul!V122</f>
        <v>NT</v>
      </c>
      <c r="Z116" s="89" t="str">
        <f>BaseDeCalcul!W122</f>
        <v>NT</v>
      </c>
      <c r="AA116" s="90" t="str">
        <f>BaseDeCalcul!AE122</f>
        <v>C</v>
      </c>
    </row>
    <row r="117" spans="1:27" ht="45" customHeight="1">
      <c r="A117">
        <v>12</v>
      </c>
      <c r="B117" s="86" t="str">
        <f>Criteres!B117</f>
        <v>Navigation</v>
      </c>
      <c r="C117" s="84">
        <f>BaseDeCalcul!AA123</f>
        <v>114</v>
      </c>
      <c r="D117" s="84" t="str">
        <f>BaseDeCalcul!B123</f>
        <v>12.10</v>
      </c>
      <c r="E117" s="87" t="str">
        <f>Criteres!E117</f>
        <v>Dans chaque page web, les raccourcis clavier n'utilisant qu'une seule touche (lettre minuscule ou majuscule, ponctuation, chiffre ou symbole) sont-ils contrôlables par l’utilisateur ?</v>
      </c>
      <c r="F117" s="84" t="str">
        <f>Criteres!D117</f>
        <v>A</v>
      </c>
      <c r="G117" s="89" t="str">
        <f>BaseDeCalcul!D123</f>
        <v>NA</v>
      </c>
      <c r="H117" s="89" t="str">
        <f>BaseDeCalcul!E123</f>
        <v>NA</v>
      </c>
      <c r="I117" s="89" t="str">
        <f>BaseDeCalcul!F123</f>
        <v>NA</v>
      </c>
      <c r="J117" s="89" t="str">
        <f>BaseDeCalcul!G123</f>
        <v>NA</v>
      </c>
      <c r="K117" s="89" t="str">
        <f>BaseDeCalcul!H123</f>
        <v>NA</v>
      </c>
      <c r="L117" s="89" t="str">
        <f>BaseDeCalcul!I123</f>
        <v>NA</v>
      </c>
      <c r="M117" s="89" t="str">
        <f>BaseDeCalcul!J123</f>
        <v>NA</v>
      </c>
      <c r="N117" s="89" t="str">
        <f>BaseDeCalcul!K123</f>
        <v>NA</v>
      </c>
      <c r="O117" s="89" t="str">
        <f>BaseDeCalcul!L123</f>
        <v>NA</v>
      </c>
      <c r="P117" s="89" t="str">
        <f>BaseDeCalcul!M123</f>
        <v>NA</v>
      </c>
      <c r="Q117" s="89" t="str">
        <f>BaseDeCalcul!N123</f>
        <v>NA</v>
      </c>
      <c r="R117" s="89" t="str">
        <f>BaseDeCalcul!O123</f>
        <v>NT</v>
      </c>
      <c r="S117" s="89" t="str">
        <f>BaseDeCalcul!P123</f>
        <v>NT</v>
      </c>
      <c r="T117" s="89" t="str">
        <f>BaseDeCalcul!Q123</f>
        <v>NT</v>
      </c>
      <c r="U117" s="89" t="str">
        <f>BaseDeCalcul!R123</f>
        <v>NT</v>
      </c>
      <c r="V117" s="89" t="str">
        <f>BaseDeCalcul!S123</f>
        <v>NT</v>
      </c>
      <c r="W117" s="89" t="str">
        <f>BaseDeCalcul!T123</f>
        <v>NT</v>
      </c>
      <c r="X117" s="89" t="str">
        <f>BaseDeCalcul!U123</f>
        <v>NT</v>
      </c>
      <c r="Y117" s="89" t="str">
        <f>BaseDeCalcul!V123</f>
        <v>NT</v>
      </c>
      <c r="Z117" s="89" t="str">
        <f>BaseDeCalcul!W123</f>
        <v>NT</v>
      </c>
      <c r="AA117" s="90" t="str">
        <f>BaseDeCalcul!AE123</f>
        <v>NA</v>
      </c>
    </row>
    <row r="118" spans="1:27" ht="45" customHeight="1">
      <c r="A118">
        <v>12</v>
      </c>
      <c r="B118" s="86" t="str">
        <f>Criteres!B118</f>
        <v>Navigation</v>
      </c>
      <c r="C118" s="84">
        <f>BaseDeCalcul!AA124</f>
        <v>115</v>
      </c>
      <c r="D118" s="84" t="str">
        <f>BaseDeCalcul!B124</f>
        <v>12.11</v>
      </c>
      <c r="E118" s="87" t="str">
        <f>Criteres!E118</f>
        <v>Dans chaque page web, les contenus additionnels apparaissant au survol, à la prise de focus ou à l'activation d'un composant d'interface sont-ils, si nécessaire, atteignables au clavier ?</v>
      </c>
      <c r="F118" s="84" t="str">
        <f>Criteres!D118</f>
        <v>A</v>
      </c>
      <c r="G118" s="89" t="str">
        <f>BaseDeCalcul!D124</f>
        <v>NA</v>
      </c>
      <c r="H118" s="89" t="str">
        <f>BaseDeCalcul!E124</f>
        <v>NA</v>
      </c>
      <c r="I118" s="89" t="str">
        <f>BaseDeCalcul!F124</f>
        <v>NA</v>
      </c>
      <c r="J118" s="89" t="str">
        <f>BaseDeCalcul!G124</f>
        <v>NA</v>
      </c>
      <c r="K118" s="89" t="str">
        <f>BaseDeCalcul!H124</f>
        <v>NA</v>
      </c>
      <c r="L118" s="89" t="str">
        <f>BaseDeCalcul!I124</f>
        <v>NA</v>
      </c>
      <c r="M118" s="89" t="str">
        <f>BaseDeCalcul!J124</f>
        <v>NA</v>
      </c>
      <c r="N118" s="89" t="str">
        <f>BaseDeCalcul!K124</f>
        <v>NA</v>
      </c>
      <c r="O118" s="89" t="str">
        <f>BaseDeCalcul!L124</f>
        <v>NA</v>
      </c>
      <c r="P118" s="89" t="str">
        <f>BaseDeCalcul!M124</f>
        <v>NA</v>
      </c>
      <c r="Q118" s="89" t="str">
        <f>BaseDeCalcul!N124</f>
        <v>NA</v>
      </c>
      <c r="R118" s="89" t="str">
        <f>BaseDeCalcul!O124</f>
        <v>NT</v>
      </c>
      <c r="S118" s="89" t="str">
        <f>BaseDeCalcul!P124</f>
        <v>NT</v>
      </c>
      <c r="T118" s="89" t="str">
        <f>BaseDeCalcul!Q124</f>
        <v>NT</v>
      </c>
      <c r="U118" s="89" t="str">
        <f>BaseDeCalcul!R124</f>
        <v>NT</v>
      </c>
      <c r="V118" s="89" t="str">
        <f>BaseDeCalcul!S124</f>
        <v>NT</v>
      </c>
      <c r="W118" s="89" t="str">
        <f>BaseDeCalcul!T124</f>
        <v>NT</v>
      </c>
      <c r="X118" s="89" t="str">
        <f>BaseDeCalcul!U124</f>
        <v>NT</v>
      </c>
      <c r="Y118" s="89" t="str">
        <f>BaseDeCalcul!V124</f>
        <v>NT</v>
      </c>
      <c r="Z118" s="89" t="str">
        <f>BaseDeCalcul!W124</f>
        <v>NT</v>
      </c>
      <c r="AA118" s="90" t="str">
        <f>BaseDeCalcul!AE124</f>
        <v>NA</v>
      </c>
    </row>
    <row r="119" spans="1:27" ht="45" customHeight="1">
      <c r="A119">
        <v>12</v>
      </c>
      <c r="B119" s="86" t="str">
        <f>Criteres!B119</f>
        <v>Navigation</v>
      </c>
      <c r="C119" s="84">
        <f>BaseDeCalcul!AA125</f>
        <v>116</v>
      </c>
      <c r="D119" s="84" t="str">
        <f>BaseDeCalcul!B125</f>
        <v>12.12</v>
      </c>
      <c r="E119" s="87" t="str">
        <f>Criteres!E119</f>
        <v>Dans chaque page web, un fil d'Ariane est-il présent (hors cas particuliers) ?</v>
      </c>
      <c r="F119" s="84" t="str">
        <f>Criteres!D119</f>
        <v>AAA</v>
      </c>
      <c r="G119" s="89" t="str">
        <f>BaseDeCalcul!D125</f>
        <v>NT</v>
      </c>
      <c r="H119" s="89" t="str">
        <f>BaseDeCalcul!E125</f>
        <v>NT</v>
      </c>
      <c r="I119" s="89" t="str">
        <f>BaseDeCalcul!F125</f>
        <v>NA</v>
      </c>
      <c r="J119" s="89" t="str">
        <f>BaseDeCalcul!G125</f>
        <v>NT</v>
      </c>
      <c r="K119" s="89" t="str">
        <f>BaseDeCalcul!H125</f>
        <v>NT</v>
      </c>
      <c r="L119" s="89" t="str">
        <f>BaseDeCalcul!I125</f>
        <v>NT</v>
      </c>
      <c r="M119" s="89" t="str">
        <f>BaseDeCalcul!J125</f>
        <v>NT</v>
      </c>
      <c r="N119" s="89" t="str">
        <f>BaseDeCalcul!K125</f>
        <v>NT</v>
      </c>
      <c r="O119" s="89" t="str">
        <f>BaseDeCalcul!L125</f>
        <v>NT</v>
      </c>
      <c r="P119" s="89" t="str">
        <f>BaseDeCalcul!M125</f>
        <v>NT</v>
      </c>
      <c r="Q119" s="89" t="str">
        <f>BaseDeCalcul!N125</f>
        <v>NT</v>
      </c>
      <c r="R119" s="89" t="str">
        <f>BaseDeCalcul!O125</f>
        <v>NT</v>
      </c>
      <c r="S119" s="89" t="str">
        <f>BaseDeCalcul!P125</f>
        <v>NT</v>
      </c>
      <c r="T119" s="89" t="str">
        <f>BaseDeCalcul!Q125</f>
        <v>NT</v>
      </c>
      <c r="U119" s="89" t="str">
        <f>BaseDeCalcul!R125</f>
        <v>NT</v>
      </c>
      <c r="V119" s="89" t="str">
        <f>BaseDeCalcul!S125</f>
        <v>NT</v>
      </c>
      <c r="W119" s="89" t="str">
        <f>BaseDeCalcul!T125</f>
        <v>NT</v>
      </c>
      <c r="X119" s="89" t="str">
        <f>BaseDeCalcul!U125</f>
        <v>NT</v>
      </c>
      <c r="Y119" s="89" t="str">
        <f>BaseDeCalcul!V125</f>
        <v>NT</v>
      </c>
      <c r="Z119" s="89" t="str">
        <f>BaseDeCalcul!W125</f>
        <v>NT</v>
      </c>
      <c r="AA119" s="90" t="str">
        <f>BaseDeCalcul!AE125</f>
        <v>NA</v>
      </c>
    </row>
    <row r="120" spans="1:27" ht="45" customHeight="1">
      <c r="A120">
        <v>12</v>
      </c>
      <c r="B120" s="86" t="str">
        <f>Criteres!B120</f>
        <v>Navigation</v>
      </c>
      <c r="C120" s="84">
        <f>BaseDeCalcul!AA126</f>
        <v>117</v>
      </c>
      <c r="D120" s="84" t="str">
        <f>BaseDeCalcul!B126</f>
        <v>12.13</v>
      </c>
      <c r="E120" s="87" t="str">
        <f>Criteres!E120</f>
        <v>Dans chaque page Web, le fil d'Ariane est-il pertinent ?</v>
      </c>
      <c r="F120" s="84" t="str">
        <f>Criteres!D120</f>
        <v>AAA</v>
      </c>
      <c r="G120" s="89" t="str">
        <f>BaseDeCalcul!D126</f>
        <v>NT</v>
      </c>
      <c r="H120" s="89" t="str">
        <f>BaseDeCalcul!E126</f>
        <v>NT</v>
      </c>
      <c r="I120" s="89" t="str">
        <f>BaseDeCalcul!F126</f>
        <v>NA</v>
      </c>
      <c r="J120" s="89" t="str">
        <f>BaseDeCalcul!G126</f>
        <v>NT</v>
      </c>
      <c r="K120" s="89" t="str">
        <f>BaseDeCalcul!H126</f>
        <v>NT</v>
      </c>
      <c r="L120" s="89" t="str">
        <f>BaseDeCalcul!I126</f>
        <v>NT</v>
      </c>
      <c r="M120" s="89" t="str">
        <f>BaseDeCalcul!J126</f>
        <v>NT</v>
      </c>
      <c r="N120" s="89" t="str">
        <f>BaseDeCalcul!K126</f>
        <v>NT</v>
      </c>
      <c r="O120" s="89" t="str">
        <f>BaseDeCalcul!L126</f>
        <v>NT</v>
      </c>
      <c r="P120" s="89" t="str">
        <f>BaseDeCalcul!M126</f>
        <v>NT</v>
      </c>
      <c r="Q120" s="89" t="str">
        <f>BaseDeCalcul!N126</f>
        <v>NT</v>
      </c>
      <c r="R120" s="89" t="str">
        <f>BaseDeCalcul!O126</f>
        <v>NT</v>
      </c>
      <c r="S120" s="89" t="str">
        <f>BaseDeCalcul!P126</f>
        <v>NT</v>
      </c>
      <c r="T120" s="89" t="str">
        <f>BaseDeCalcul!Q126</f>
        <v>NT</v>
      </c>
      <c r="U120" s="89" t="str">
        <f>BaseDeCalcul!R126</f>
        <v>NT</v>
      </c>
      <c r="V120" s="89" t="str">
        <f>BaseDeCalcul!S126</f>
        <v>NT</v>
      </c>
      <c r="W120" s="89" t="str">
        <f>BaseDeCalcul!T126</f>
        <v>NT</v>
      </c>
      <c r="X120" s="89" t="str">
        <f>BaseDeCalcul!U126</f>
        <v>NT</v>
      </c>
      <c r="Y120" s="89" t="str">
        <f>BaseDeCalcul!V126</f>
        <v>NT</v>
      </c>
      <c r="Z120" s="89" t="str">
        <f>BaseDeCalcul!W126</f>
        <v>NT</v>
      </c>
      <c r="AA120" s="90" t="str">
        <f>BaseDeCalcul!AE126</f>
        <v>NA</v>
      </c>
    </row>
    <row r="121" spans="1:27" ht="45" customHeight="1">
      <c r="A121">
        <v>13</v>
      </c>
      <c r="B121" s="86" t="str">
        <f>Criteres!B121</f>
        <v>Navigation</v>
      </c>
      <c r="C121" s="84">
        <f>BaseDeCalcul!AA127</f>
        <v>118</v>
      </c>
      <c r="D121" s="84" t="str">
        <f>BaseDeCalcul!B127</f>
        <v>12.14</v>
      </c>
      <c r="E121" s="87" t="str">
        <f>Criteres!E121</f>
        <v>Dans chaque page Web, la page en cours de consultation est-elle indiquée dans le menu de navigation ?</v>
      </c>
      <c r="F121" s="84" t="str">
        <f>Criteres!D121</f>
        <v>AAA</v>
      </c>
      <c r="G121" s="89" t="str">
        <f>BaseDeCalcul!D127</f>
        <v>NT</v>
      </c>
      <c r="H121" s="89" t="str">
        <f>BaseDeCalcul!E127</f>
        <v>NT</v>
      </c>
      <c r="I121" s="89" t="str">
        <f>BaseDeCalcul!F127</f>
        <v>NA</v>
      </c>
      <c r="J121" s="89" t="str">
        <f>BaseDeCalcul!G127</f>
        <v>NT</v>
      </c>
      <c r="K121" s="89" t="str">
        <f>BaseDeCalcul!H127</f>
        <v>NT</v>
      </c>
      <c r="L121" s="89" t="str">
        <f>BaseDeCalcul!I127</f>
        <v>NT</v>
      </c>
      <c r="M121" s="89" t="str">
        <f>BaseDeCalcul!J127</f>
        <v>NT</v>
      </c>
      <c r="N121" s="89" t="str">
        <f>BaseDeCalcul!K127</f>
        <v>NT</v>
      </c>
      <c r="O121" s="89" t="str">
        <f>BaseDeCalcul!L127</f>
        <v>NT</v>
      </c>
      <c r="P121" s="89" t="str">
        <f>BaseDeCalcul!M127</f>
        <v>NT</v>
      </c>
      <c r="Q121" s="89" t="str">
        <f>BaseDeCalcul!N127</f>
        <v>NT</v>
      </c>
      <c r="R121" s="89" t="str">
        <f>BaseDeCalcul!O127</f>
        <v>NT</v>
      </c>
      <c r="S121" s="89" t="str">
        <f>BaseDeCalcul!P127</f>
        <v>NT</v>
      </c>
      <c r="T121" s="89" t="str">
        <f>BaseDeCalcul!Q127</f>
        <v>NT</v>
      </c>
      <c r="U121" s="89" t="str">
        <f>BaseDeCalcul!R127</f>
        <v>NT</v>
      </c>
      <c r="V121" s="89" t="str">
        <f>BaseDeCalcul!S127</f>
        <v>NT</v>
      </c>
      <c r="W121" s="89" t="str">
        <f>BaseDeCalcul!T127</f>
        <v>NT</v>
      </c>
      <c r="X121" s="89" t="str">
        <f>BaseDeCalcul!U127</f>
        <v>NT</v>
      </c>
      <c r="Y121" s="89" t="str">
        <f>BaseDeCalcul!V127</f>
        <v>NT</v>
      </c>
      <c r="Z121" s="89" t="str">
        <f>BaseDeCalcul!W127</f>
        <v>NT</v>
      </c>
      <c r="AA121" s="90" t="str">
        <f>BaseDeCalcul!AE127</f>
        <v>NA</v>
      </c>
    </row>
    <row r="122" spans="1:27" ht="45" customHeight="1">
      <c r="A122">
        <v>13</v>
      </c>
      <c r="B122" s="86" t="str">
        <f>Criteres!B122</f>
        <v>Consultation</v>
      </c>
      <c r="C122" s="84">
        <f>BaseDeCalcul!AA128</f>
        <v>119</v>
      </c>
      <c r="D122" s="84" t="str">
        <f>BaseDeCalcul!B128</f>
        <v>13.1</v>
      </c>
      <c r="E122" s="87" t="str">
        <f>Criteres!E122</f>
        <v>Pour chaque page web, l'utilisateur a-t-il le contrôle de chaque limite de temps modifiant le contenu (hors cas particuliers) ?</v>
      </c>
      <c r="F122" s="84" t="str">
        <f>Criteres!D122</f>
        <v>A</v>
      </c>
      <c r="G122" s="89" t="str">
        <f>BaseDeCalcul!D128</f>
        <v>NA</v>
      </c>
      <c r="H122" s="89" t="str">
        <f>BaseDeCalcul!E128</f>
        <v>NC</v>
      </c>
      <c r="I122" s="89" t="str">
        <f>BaseDeCalcul!F128</f>
        <v>NA</v>
      </c>
      <c r="J122" s="89" t="str">
        <f>BaseDeCalcul!G128</f>
        <v>NA</v>
      </c>
      <c r="K122" s="89" t="str">
        <f>BaseDeCalcul!H128</f>
        <v>NA</v>
      </c>
      <c r="L122" s="89" t="str">
        <f>BaseDeCalcul!I128</f>
        <v>NA</v>
      </c>
      <c r="M122" s="89" t="str">
        <f>BaseDeCalcul!J128</f>
        <v>NA</v>
      </c>
      <c r="N122" s="89" t="str">
        <f>BaseDeCalcul!K128</f>
        <v>NA</v>
      </c>
      <c r="O122" s="89" t="str">
        <f>BaseDeCalcul!L128</f>
        <v>NA</v>
      </c>
      <c r="P122" s="89" t="str">
        <f>BaseDeCalcul!M128</f>
        <v>NA</v>
      </c>
      <c r="Q122" s="89" t="str">
        <f>BaseDeCalcul!N128</f>
        <v>NA</v>
      </c>
      <c r="R122" s="89" t="str">
        <f>BaseDeCalcul!O128</f>
        <v>NT</v>
      </c>
      <c r="S122" s="89" t="str">
        <f>BaseDeCalcul!P128</f>
        <v>NT</v>
      </c>
      <c r="T122" s="89" t="str">
        <f>BaseDeCalcul!Q128</f>
        <v>NT</v>
      </c>
      <c r="U122" s="89" t="str">
        <f>BaseDeCalcul!R128</f>
        <v>NT</v>
      </c>
      <c r="V122" s="89" t="str">
        <f>BaseDeCalcul!S128</f>
        <v>NT</v>
      </c>
      <c r="W122" s="89" t="str">
        <f>BaseDeCalcul!T128</f>
        <v>NT</v>
      </c>
      <c r="X122" s="89" t="str">
        <f>BaseDeCalcul!U128</f>
        <v>NT</v>
      </c>
      <c r="Y122" s="89" t="str">
        <f>BaseDeCalcul!V128</f>
        <v>NT</v>
      </c>
      <c r="Z122" s="89" t="str">
        <f>BaseDeCalcul!W128</f>
        <v>NT</v>
      </c>
      <c r="AA122" s="90" t="str">
        <f>BaseDeCalcul!AE128</f>
        <v>NC</v>
      </c>
    </row>
    <row r="123" spans="1:27" ht="59.25" customHeight="1">
      <c r="A123">
        <v>13</v>
      </c>
      <c r="B123" s="86" t="str">
        <f>Criteres!B123</f>
        <v>Consultation</v>
      </c>
      <c r="C123" s="84">
        <f>BaseDeCalcul!AA129</f>
        <v>120</v>
      </c>
      <c r="D123" s="84" t="str">
        <f>BaseDeCalcul!B129</f>
        <v>13.2</v>
      </c>
      <c r="E123" s="87" t="str">
        <f>Criteres!E123</f>
        <v>Dans chaque page web, l'ouverture d'une nouvelle fenêtre ne doit pas être déclenchée sans action de l'utilisateur. Cette règle est-elle respectée ?</v>
      </c>
      <c r="F123" s="84" t="str">
        <f>Criteres!D123</f>
        <v>A</v>
      </c>
      <c r="G123" s="89" t="str">
        <f>BaseDeCalcul!D129</f>
        <v>NA</v>
      </c>
      <c r="H123" s="89" t="str">
        <f>BaseDeCalcul!E129</f>
        <v>NA</v>
      </c>
      <c r="I123" s="89" t="str">
        <f>BaseDeCalcul!F129</f>
        <v>NA</v>
      </c>
      <c r="J123" s="89" t="str">
        <f>BaseDeCalcul!G129</f>
        <v>NA</v>
      </c>
      <c r="K123" s="89" t="str">
        <f>BaseDeCalcul!H129</f>
        <v>NA</v>
      </c>
      <c r="L123" s="89" t="str">
        <f>BaseDeCalcul!I129</f>
        <v>NA</v>
      </c>
      <c r="M123" s="89" t="str">
        <f>BaseDeCalcul!J129</f>
        <v>NA</v>
      </c>
      <c r="N123" s="89" t="str">
        <f>BaseDeCalcul!K129</f>
        <v>NA</v>
      </c>
      <c r="O123" s="89" t="str">
        <f>BaseDeCalcul!L129</f>
        <v>NA</v>
      </c>
      <c r="P123" s="89" t="str">
        <f>BaseDeCalcul!M129</f>
        <v>NA</v>
      </c>
      <c r="Q123" s="89" t="str">
        <f>BaseDeCalcul!N129</f>
        <v>NA</v>
      </c>
      <c r="R123" s="89" t="str">
        <f>BaseDeCalcul!O129</f>
        <v>NT</v>
      </c>
      <c r="S123" s="89" t="str">
        <f>BaseDeCalcul!P129</f>
        <v>NT</v>
      </c>
      <c r="T123" s="89" t="str">
        <f>BaseDeCalcul!Q129</f>
        <v>NT</v>
      </c>
      <c r="U123" s="89" t="str">
        <f>BaseDeCalcul!R129</f>
        <v>NT</v>
      </c>
      <c r="V123" s="89" t="str">
        <f>BaseDeCalcul!S129</f>
        <v>NT</v>
      </c>
      <c r="W123" s="89" t="str">
        <f>BaseDeCalcul!T129</f>
        <v>NT</v>
      </c>
      <c r="X123" s="89" t="str">
        <f>BaseDeCalcul!U129</f>
        <v>NT</v>
      </c>
      <c r="Y123" s="89" t="str">
        <f>BaseDeCalcul!V129</f>
        <v>NT</v>
      </c>
      <c r="Z123" s="89" t="str">
        <f>BaseDeCalcul!W129</f>
        <v>NT</v>
      </c>
      <c r="AA123" s="90" t="str">
        <f>BaseDeCalcul!AE129</f>
        <v>NA</v>
      </c>
    </row>
    <row r="124" spans="1:27" ht="45" customHeight="1">
      <c r="A124">
        <v>13</v>
      </c>
      <c r="B124" s="86" t="str">
        <f>Criteres!B124</f>
        <v>Consultation</v>
      </c>
      <c r="C124" s="84">
        <f>BaseDeCalcul!AA130</f>
        <v>121</v>
      </c>
      <c r="D124" s="84" t="str">
        <f>BaseDeCalcul!B130</f>
        <v>13.3</v>
      </c>
      <c r="E124" s="87" t="str">
        <f>Criteres!E124</f>
        <v>Dans chaque page web, chaque document bureautique en téléchargement possède-t-il, si nécessaire, une version accessible (hors cas particuliers) ?</v>
      </c>
      <c r="F124" s="84" t="str">
        <f>Criteres!D124</f>
        <v>A</v>
      </c>
      <c r="G124" s="89" t="str">
        <f>BaseDeCalcul!D130</f>
        <v>NA</v>
      </c>
      <c r="H124" s="89" t="str">
        <f>BaseDeCalcul!E130</f>
        <v>NA</v>
      </c>
      <c r="I124" s="89" t="str">
        <f>BaseDeCalcul!F130</f>
        <v>NA</v>
      </c>
      <c r="J124" s="89" t="str">
        <f>BaseDeCalcul!G130</f>
        <v>NA</v>
      </c>
      <c r="K124" s="89" t="str">
        <f>BaseDeCalcul!H130</f>
        <v>NA</v>
      </c>
      <c r="L124" s="89" t="str">
        <f>BaseDeCalcul!I130</f>
        <v>NA</v>
      </c>
      <c r="M124" s="89" t="str">
        <f>BaseDeCalcul!J130</f>
        <v>NA</v>
      </c>
      <c r="N124" s="89" t="str">
        <f>BaseDeCalcul!K130</f>
        <v>NA</v>
      </c>
      <c r="O124" s="89" t="str">
        <f>BaseDeCalcul!L130</f>
        <v>NA</v>
      </c>
      <c r="P124" s="89" t="str">
        <f>BaseDeCalcul!M130</f>
        <v>NA</v>
      </c>
      <c r="Q124" s="89" t="str">
        <f>BaseDeCalcul!N130</f>
        <v>NA</v>
      </c>
      <c r="R124" s="89" t="str">
        <f>BaseDeCalcul!O130</f>
        <v>NT</v>
      </c>
      <c r="S124" s="89" t="str">
        <f>BaseDeCalcul!P130</f>
        <v>NT</v>
      </c>
      <c r="T124" s="89" t="str">
        <f>BaseDeCalcul!Q130</f>
        <v>NT</v>
      </c>
      <c r="U124" s="89" t="str">
        <f>BaseDeCalcul!R130</f>
        <v>NT</v>
      </c>
      <c r="V124" s="89" t="str">
        <f>BaseDeCalcul!S130</f>
        <v>NT</v>
      </c>
      <c r="W124" s="89" t="str">
        <f>BaseDeCalcul!T130</f>
        <v>NT</v>
      </c>
      <c r="X124" s="89" t="str">
        <f>BaseDeCalcul!U130</f>
        <v>NT</v>
      </c>
      <c r="Y124" s="89" t="str">
        <f>BaseDeCalcul!V130</f>
        <v>NT</v>
      </c>
      <c r="Z124" s="89" t="str">
        <f>BaseDeCalcul!W130</f>
        <v>NT</v>
      </c>
      <c r="AA124" s="90" t="str">
        <f>BaseDeCalcul!AE130</f>
        <v>NA</v>
      </c>
    </row>
    <row r="125" spans="1:27" ht="45" customHeight="1">
      <c r="A125">
        <v>13</v>
      </c>
      <c r="B125" s="86" t="str">
        <f>Criteres!B125</f>
        <v>Consultation</v>
      </c>
      <c r="C125" s="84">
        <f>BaseDeCalcul!AA131</f>
        <v>122</v>
      </c>
      <c r="D125" s="84" t="str">
        <f>BaseDeCalcul!B131</f>
        <v>13.4</v>
      </c>
      <c r="E125" s="87" t="str">
        <f>Criteres!E125</f>
        <v>Pour chaque document bureautique ayant une version accessible, cette version offre-t-elle la même information ?</v>
      </c>
      <c r="F125" s="84" t="str">
        <f>Criteres!D125</f>
        <v>A</v>
      </c>
      <c r="G125" s="89" t="str">
        <f>BaseDeCalcul!D131</f>
        <v>NA</v>
      </c>
      <c r="H125" s="89" t="str">
        <f>BaseDeCalcul!E131</f>
        <v>NA</v>
      </c>
      <c r="I125" s="89" t="str">
        <f>BaseDeCalcul!F131</f>
        <v>NA</v>
      </c>
      <c r="J125" s="89" t="str">
        <f>BaseDeCalcul!G131</f>
        <v>NA</v>
      </c>
      <c r="K125" s="89" t="str">
        <f>BaseDeCalcul!H131</f>
        <v>NA</v>
      </c>
      <c r="L125" s="89" t="str">
        <f>BaseDeCalcul!I131</f>
        <v>NA</v>
      </c>
      <c r="M125" s="89" t="str">
        <f>BaseDeCalcul!J131</f>
        <v>NA</v>
      </c>
      <c r="N125" s="89" t="str">
        <f>BaseDeCalcul!K131</f>
        <v>NA</v>
      </c>
      <c r="O125" s="89" t="str">
        <f>BaseDeCalcul!L131</f>
        <v>NA</v>
      </c>
      <c r="P125" s="89" t="str">
        <f>BaseDeCalcul!M131</f>
        <v>NA</v>
      </c>
      <c r="Q125" s="89" t="str">
        <f>BaseDeCalcul!N131</f>
        <v>NA</v>
      </c>
      <c r="R125" s="89" t="str">
        <f>BaseDeCalcul!O131</f>
        <v>NT</v>
      </c>
      <c r="S125" s="89" t="str">
        <f>BaseDeCalcul!P131</f>
        <v>NT</v>
      </c>
      <c r="T125" s="89" t="str">
        <f>BaseDeCalcul!Q131</f>
        <v>NT</v>
      </c>
      <c r="U125" s="89" t="str">
        <f>BaseDeCalcul!R131</f>
        <v>NT</v>
      </c>
      <c r="V125" s="89" t="str">
        <f>BaseDeCalcul!S131</f>
        <v>NT</v>
      </c>
      <c r="W125" s="89" t="str">
        <f>BaseDeCalcul!T131</f>
        <v>NT</v>
      </c>
      <c r="X125" s="89" t="str">
        <f>BaseDeCalcul!U131</f>
        <v>NT</v>
      </c>
      <c r="Y125" s="89" t="str">
        <f>BaseDeCalcul!V131</f>
        <v>NT</v>
      </c>
      <c r="Z125" s="89" t="str">
        <f>BaseDeCalcul!W131</f>
        <v>NT</v>
      </c>
      <c r="AA125" s="90" t="str">
        <f>BaseDeCalcul!AE131</f>
        <v>NA</v>
      </c>
    </row>
    <row r="126" spans="1:27" ht="45" customHeight="1">
      <c r="A126">
        <v>13</v>
      </c>
      <c r="B126" s="86" t="str">
        <f>Criteres!B126</f>
        <v>Consultation</v>
      </c>
      <c r="C126" s="84">
        <f>BaseDeCalcul!AA132</f>
        <v>123</v>
      </c>
      <c r="D126" s="84" t="str">
        <f>BaseDeCalcul!B132</f>
        <v>13.5</v>
      </c>
      <c r="E126" s="87" t="str">
        <f>Criteres!E126</f>
        <v>Dans chaque page web, chaque contenu cryptique (art ASCII, émoticon, syntaxe cryptique) a-t-il une alternative ?</v>
      </c>
      <c r="F126" s="84" t="str">
        <f>Criteres!D126</f>
        <v>A</v>
      </c>
      <c r="G126" s="89" t="str">
        <f>BaseDeCalcul!D132</f>
        <v>NA</v>
      </c>
      <c r="H126" s="89" t="str">
        <f>BaseDeCalcul!E132</f>
        <v>NA</v>
      </c>
      <c r="I126" s="89" t="str">
        <f>BaseDeCalcul!F132</f>
        <v>NA</v>
      </c>
      <c r="J126" s="89" t="str">
        <f>BaseDeCalcul!G132</f>
        <v>NA</v>
      </c>
      <c r="K126" s="89" t="str">
        <f>BaseDeCalcul!H132</f>
        <v>NA</v>
      </c>
      <c r="L126" s="89" t="str">
        <f>BaseDeCalcul!I132</f>
        <v>NA</v>
      </c>
      <c r="M126" s="89" t="str">
        <f>BaseDeCalcul!J132</f>
        <v>NA</v>
      </c>
      <c r="N126" s="89" t="str">
        <f>BaseDeCalcul!K132</f>
        <v>NA</v>
      </c>
      <c r="O126" s="89" t="str">
        <f>BaseDeCalcul!L132</f>
        <v>NA</v>
      </c>
      <c r="P126" s="89" t="str">
        <f>BaseDeCalcul!M132</f>
        <v>NA</v>
      </c>
      <c r="Q126" s="89" t="str">
        <f>BaseDeCalcul!N132</f>
        <v>NA</v>
      </c>
      <c r="R126" s="89" t="str">
        <f>BaseDeCalcul!O132</f>
        <v>NT</v>
      </c>
      <c r="S126" s="89" t="str">
        <f>BaseDeCalcul!P132</f>
        <v>NT</v>
      </c>
      <c r="T126" s="89" t="str">
        <f>BaseDeCalcul!Q132</f>
        <v>NT</v>
      </c>
      <c r="U126" s="89" t="str">
        <f>BaseDeCalcul!R132</f>
        <v>NT</v>
      </c>
      <c r="V126" s="89" t="str">
        <f>BaseDeCalcul!S132</f>
        <v>NT</v>
      </c>
      <c r="W126" s="89" t="str">
        <f>BaseDeCalcul!T132</f>
        <v>NT</v>
      </c>
      <c r="X126" s="89" t="str">
        <f>BaseDeCalcul!U132</f>
        <v>NT</v>
      </c>
      <c r="Y126" s="89" t="str">
        <f>BaseDeCalcul!V132</f>
        <v>NT</v>
      </c>
      <c r="Z126" s="89" t="str">
        <f>BaseDeCalcul!W132</f>
        <v>NT</v>
      </c>
      <c r="AA126" s="90" t="str">
        <f>BaseDeCalcul!AE132</f>
        <v>NA</v>
      </c>
    </row>
    <row r="127" spans="1:27" ht="45" customHeight="1">
      <c r="A127">
        <v>13</v>
      </c>
      <c r="B127" s="86" t="str">
        <f>Criteres!B127</f>
        <v>Consultation</v>
      </c>
      <c r="C127" s="84">
        <f>BaseDeCalcul!AA133</f>
        <v>124</v>
      </c>
      <c r="D127" s="84" t="str">
        <f>BaseDeCalcul!B133</f>
        <v>13.6</v>
      </c>
      <c r="E127" s="87" t="str">
        <f>Criteres!E127</f>
        <v>Dans chaque page web, pour chaque contenu cryptique (art ASCII, émoticon, syntaxe cryptique) ayant une alternative, cette alternative est-elle pertinente ?</v>
      </c>
      <c r="F127" s="84" t="str">
        <f>Criteres!D127</f>
        <v>A</v>
      </c>
      <c r="G127" s="89" t="str">
        <f>BaseDeCalcul!D133</f>
        <v>C</v>
      </c>
      <c r="H127" s="89" t="str">
        <f>BaseDeCalcul!E133</f>
        <v>NA</v>
      </c>
      <c r="I127" s="89" t="str">
        <f>BaseDeCalcul!F133</f>
        <v>NA</v>
      </c>
      <c r="J127" s="89" t="str">
        <f>BaseDeCalcul!G133</f>
        <v>NA</v>
      </c>
      <c r="K127" s="89" t="str">
        <f>BaseDeCalcul!H133</f>
        <v>NA</v>
      </c>
      <c r="L127" s="89" t="str">
        <f>BaseDeCalcul!I133</f>
        <v>NA</v>
      </c>
      <c r="M127" s="89" t="str">
        <f>BaseDeCalcul!J133</f>
        <v>NA</v>
      </c>
      <c r="N127" s="89" t="str">
        <f>BaseDeCalcul!K133</f>
        <v>NA</v>
      </c>
      <c r="O127" s="89" t="str">
        <f>BaseDeCalcul!L133</f>
        <v>NA</v>
      </c>
      <c r="P127" s="89" t="str">
        <f>BaseDeCalcul!M133</f>
        <v>NA</v>
      </c>
      <c r="Q127" s="89" t="str">
        <f>BaseDeCalcul!N133</f>
        <v>NA</v>
      </c>
      <c r="R127" s="89" t="str">
        <f>BaseDeCalcul!O133</f>
        <v>NT</v>
      </c>
      <c r="S127" s="89" t="str">
        <f>BaseDeCalcul!P133</f>
        <v>NT</v>
      </c>
      <c r="T127" s="89" t="str">
        <f>BaseDeCalcul!Q133</f>
        <v>NT</v>
      </c>
      <c r="U127" s="89" t="str">
        <f>BaseDeCalcul!R133</f>
        <v>NT</v>
      </c>
      <c r="V127" s="89" t="str">
        <f>BaseDeCalcul!S133</f>
        <v>NT</v>
      </c>
      <c r="W127" s="89" t="str">
        <f>BaseDeCalcul!T133</f>
        <v>NT</v>
      </c>
      <c r="X127" s="89" t="str">
        <f>BaseDeCalcul!U133</f>
        <v>NT</v>
      </c>
      <c r="Y127" s="89" t="str">
        <f>BaseDeCalcul!V133</f>
        <v>NT</v>
      </c>
      <c r="Z127" s="89" t="str">
        <f>BaseDeCalcul!W133</f>
        <v>NT</v>
      </c>
      <c r="AA127" s="90" t="str">
        <f>BaseDeCalcul!AE133</f>
        <v>C</v>
      </c>
    </row>
    <row r="128" spans="1:27" ht="45" customHeight="1">
      <c r="A128">
        <v>13</v>
      </c>
      <c r="B128" s="86" t="str">
        <f>Criteres!B128</f>
        <v>Consultation</v>
      </c>
      <c r="C128" s="84">
        <f>BaseDeCalcul!AA134</f>
        <v>125</v>
      </c>
      <c r="D128" s="84" t="str">
        <f>BaseDeCalcul!B134</f>
        <v>13.7</v>
      </c>
      <c r="E128" s="87" t="str">
        <f>Criteres!E128</f>
        <v>Dans chaque page web, les changements brusques de luminosité ou les effets de flash sont-ils correctement utilisés ?</v>
      </c>
      <c r="F128" s="84" t="str">
        <f>Criteres!D128</f>
        <v>A</v>
      </c>
      <c r="G128" s="89" t="str">
        <f>BaseDeCalcul!D134</f>
        <v>NA</v>
      </c>
      <c r="H128" s="89" t="str">
        <f>BaseDeCalcul!E134</f>
        <v>NA</v>
      </c>
      <c r="I128" s="89" t="str">
        <f>BaseDeCalcul!F134</f>
        <v>NA</v>
      </c>
      <c r="J128" s="89" t="str">
        <f>BaseDeCalcul!G134</f>
        <v>NA</v>
      </c>
      <c r="K128" s="89" t="str">
        <f>BaseDeCalcul!H134</f>
        <v>NA</v>
      </c>
      <c r="L128" s="89" t="str">
        <f>BaseDeCalcul!I134</f>
        <v>NA</v>
      </c>
      <c r="M128" s="89" t="str">
        <f>BaseDeCalcul!J134</f>
        <v>NA</v>
      </c>
      <c r="N128" s="89" t="str">
        <f>BaseDeCalcul!K134</f>
        <v>NA</v>
      </c>
      <c r="O128" s="89" t="str">
        <f>BaseDeCalcul!L134</f>
        <v>NA</v>
      </c>
      <c r="P128" s="89" t="str">
        <f>BaseDeCalcul!M134</f>
        <v>NA</v>
      </c>
      <c r="Q128" s="89" t="str">
        <f>BaseDeCalcul!N134</f>
        <v>NA</v>
      </c>
      <c r="R128" s="89" t="str">
        <f>BaseDeCalcul!O134</f>
        <v>NT</v>
      </c>
      <c r="S128" s="89" t="str">
        <f>BaseDeCalcul!P134</f>
        <v>NT</v>
      </c>
      <c r="T128" s="89" t="str">
        <f>BaseDeCalcul!Q134</f>
        <v>NT</v>
      </c>
      <c r="U128" s="89" t="str">
        <f>BaseDeCalcul!R134</f>
        <v>NT</v>
      </c>
      <c r="V128" s="89" t="str">
        <f>BaseDeCalcul!S134</f>
        <v>NT</v>
      </c>
      <c r="W128" s="89" t="str">
        <f>BaseDeCalcul!T134</f>
        <v>NT</v>
      </c>
      <c r="X128" s="89" t="str">
        <f>BaseDeCalcul!U134</f>
        <v>NT</v>
      </c>
      <c r="Y128" s="89" t="str">
        <f>BaseDeCalcul!V134</f>
        <v>NT</v>
      </c>
      <c r="Z128" s="89" t="str">
        <f>BaseDeCalcul!W134</f>
        <v>NT</v>
      </c>
      <c r="AA128" s="90" t="str">
        <f>BaseDeCalcul!AE134</f>
        <v>NA</v>
      </c>
    </row>
    <row r="129" spans="1:27" ht="45" customHeight="1">
      <c r="A129">
        <v>13</v>
      </c>
      <c r="B129" s="86" t="str">
        <f>Criteres!B129</f>
        <v>Consultation</v>
      </c>
      <c r="C129" s="84">
        <f>BaseDeCalcul!AA135</f>
        <v>126</v>
      </c>
      <c r="D129" s="84" t="str">
        <f>BaseDeCalcul!B135</f>
        <v>13.8</v>
      </c>
      <c r="E129" s="87" t="str">
        <f>Criteres!E129</f>
        <v>Dans chaque page web, chaque contenu en mouvement ou clignotant est-il contrôlable par l'utilisateur ?</v>
      </c>
      <c r="F129" s="84" t="str">
        <f>Criteres!D129</f>
        <v>A</v>
      </c>
      <c r="G129" s="89" t="str">
        <f>BaseDeCalcul!D135</f>
        <v>NA</v>
      </c>
      <c r="H129" s="89" t="str">
        <f>BaseDeCalcul!E135</f>
        <v>NA</v>
      </c>
      <c r="I129" s="89" t="str">
        <f>BaseDeCalcul!F135</f>
        <v>NA</v>
      </c>
      <c r="J129" s="89" t="str">
        <f>BaseDeCalcul!G135</f>
        <v>NA</v>
      </c>
      <c r="K129" s="89" t="str">
        <f>BaseDeCalcul!H135</f>
        <v>NA</v>
      </c>
      <c r="L129" s="89" t="str">
        <f>BaseDeCalcul!I135</f>
        <v>NA</v>
      </c>
      <c r="M129" s="89" t="str">
        <f>BaseDeCalcul!J135</f>
        <v>NA</v>
      </c>
      <c r="N129" s="89" t="str">
        <f>BaseDeCalcul!K135</f>
        <v>NA</v>
      </c>
      <c r="O129" s="89" t="str">
        <f>BaseDeCalcul!L135</f>
        <v>NA</v>
      </c>
      <c r="P129" s="89" t="str">
        <f>BaseDeCalcul!M135</f>
        <v>NA</v>
      </c>
      <c r="Q129" s="89" t="str">
        <f>BaseDeCalcul!N135</f>
        <v>NA</v>
      </c>
      <c r="R129" s="89" t="str">
        <f>BaseDeCalcul!O135</f>
        <v>NT</v>
      </c>
      <c r="S129" s="89" t="str">
        <f>BaseDeCalcul!P135</f>
        <v>NT</v>
      </c>
      <c r="T129" s="89" t="str">
        <f>BaseDeCalcul!Q135</f>
        <v>NT</v>
      </c>
      <c r="U129" s="89" t="str">
        <f>BaseDeCalcul!R135</f>
        <v>NT</v>
      </c>
      <c r="V129" s="89" t="str">
        <f>BaseDeCalcul!S135</f>
        <v>NT</v>
      </c>
      <c r="W129" s="89" t="str">
        <f>BaseDeCalcul!T135</f>
        <v>NT</v>
      </c>
      <c r="X129" s="89" t="str">
        <f>BaseDeCalcul!U135</f>
        <v>NT</v>
      </c>
      <c r="Y129" s="89" t="str">
        <f>BaseDeCalcul!V135</f>
        <v>NT</v>
      </c>
      <c r="Z129" s="89" t="str">
        <f>BaseDeCalcul!W135</f>
        <v>NT</v>
      </c>
      <c r="AA129" s="90" t="str">
        <f>BaseDeCalcul!AE135</f>
        <v>NA</v>
      </c>
    </row>
    <row r="130" spans="1:27" ht="45" customHeight="1">
      <c r="A130">
        <v>13</v>
      </c>
      <c r="B130" s="86" t="str">
        <f>Criteres!B130</f>
        <v>Consultation</v>
      </c>
      <c r="C130" s="84">
        <f>BaseDeCalcul!AA136</f>
        <v>127</v>
      </c>
      <c r="D130" s="84" t="str">
        <f>BaseDeCalcul!B136</f>
        <v>13.9</v>
      </c>
      <c r="E130" s="87" t="str">
        <f>Criteres!E130</f>
        <v>Dans chaque page web, le contenu proposé est-il consultable quelle que soit l'orientation de l'écran (portait ou paysage) (hors cas particuliers) ?</v>
      </c>
      <c r="F130" s="84" t="str">
        <f>Criteres!D130</f>
        <v>AA</v>
      </c>
      <c r="G130" s="89" t="str">
        <f>BaseDeCalcul!D136</f>
        <v>NA</v>
      </c>
      <c r="H130" s="89" t="str">
        <f>BaseDeCalcul!E136</f>
        <v>C</v>
      </c>
      <c r="I130" s="89" t="str">
        <f>BaseDeCalcul!F136</f>
        <v>NA</v>
      </c>
      <c r="J130" s="89" t="str">
        <f>BaseDeCalcul!G136</f>
        <v>NA</v>
      </c>
      <c r="K130" s="89" t="str">
        <f>BaseDeCalcul!H136</f>
        <v>NA</v>
      </c>
      <c r="L130" s="89" t="str">
        <f>BaseDeCalcul!I136</f>
        <v>NA</v>
      </c>
      <c r="M130" s="89" t="str">
        <f>BaseDeCalcul!J136</f>
        <v>NA</v>
      </c>
      <c r="N130" s="89" t="str">
        <f>BaseDeCalcul!K136</f>
        <v>NA</v>
      </c>
      <c r="O130" s="89" t="str">
        <f>BaseDeCalcul!L136</f>
        <v>NA</v>
      </c>
      <c r="P130" s="89" t="str">
        <f>BaseDeCalcul!M136</f>
        <v>NA</v>
      </c>
      <c r="Q130" s="89" t="str">
        <f>BaseDeCalcul!N136</f>
        <v>NA</v>
      </c>
      <c r="R130" s="89" t="str">
        <f>BaseDeCalcul!O136</f>
        <v>NT</v>
      </c>
      <c r="S130" s="89" t="str">
        <f>BaseDeCalcul!P136</f>
        <v>NT</v>
      </c>
      <c r="T130" s="89" t="str">
        <f>BaseDeCalcul!Q136</f>
        <v>NT</v>
      </c>
      <c r="U130" s="89" t="str">
        <f>BaseDeCalcul!R136</f>
        <v>NT</v>
      </c>
      <c r="V130" s="89" t="str">
        <f>BaseDeCalcul!S136</f>
        <v>NT</v>
      </c>
      <c r="W130" s="89" t="str">
        <f>BaseDeCalcul!T136</f>
        <v>NT</v>
      </c>
      <c r="X130" s="89" t="str">
        <f>BaseDeCalcul!U136</f>
        <v>NT</v>
      </c>
      <c r="Y130" s="89" t="str">
        <f>BaseDeCalcul!V136</f>
        <v>NT</v>
      </c>
      <c r="Z130" s="89" t="str">
        <f>BaseDeCalcul!W136</f>
        <v>NT</v>
      </c>
      <c r="AA130" s="90" t="str">
        <f>BaseDeCalcul!AE136</f>
        <v>C</v>
      </c>
    </row>
    <row r="131" spans="1:27" ht="45" customHeight="1">
      <c r="A131">
        <v>13</v>
      </c>
      <c r="B131" s="86" t="str">
        <f>Criteres!B131</f>
        <v>Consultation</v>
      </c>
      <c r="C131" s="84">
        <f>BaseDeCalcul!AA137</f>
        <v>128</v>
      </c>
      <c r="D131" s="84" t="str">
        <f>BaseDeCalcul!B137</f>
        <v>13.10</v>
      </c>
      <c r="E131" s="87" t="str">
        <f>Criteres!E131</f>
        <v>Dans chaque page web, les fonctionnalités utilisables ou disponibles au moyen d'un geste complexe peuvent-elles être également disponibles au moyen d'un geste simple (hors cas particuliers) ?</v>
      </c>
      <c r="F131" s="84" t="str">
        <f>Criteres!D131</f>
        <v>A</v>
      </c>
      <c r="G131" s="89" t="str">
        <f>BaseDeCalcul!D137</f>
        <v>NA</v>
      </c>
      <c r="H131" s="89" t="str">
        <f>BaseDeCalcul!E137</f>
        <v>NA</v>
      </c>
      <c r="I131" s="89" t="str">
        <f>BaseDeCalcul!F137</f>
        <v>NA</v>
      </c>
      <c r="J131" s="89" t="str">
        <f>BaseDeCalcul!G137</f>
        <v>NA</v>
      </c>
      <c r="K131" s="89" t="str">
        <f>BaseDeCalcul!H137</f>
        <v>NA</v>
      </c>
      <c r="L131" s="89" t="str">
        <f>BaseDeCalcul!I137</f>
        <v>NA</v>
      </c>
      <c r="M131" s="89" t="str">
        <f>BaseDeCalcul!J137</f>
        <v>NA</v>
      </c>
      <c r="N131" s="89" t="str">
        <f>BaseDeCalcul!K137</f>
        <v>NA</v>
      </c>
      <c r="O131" s="89" t="str">
        <f>BaseDeCalcul!L137</f>
        <v>NA</v>
      </c>
      <c r="P131" s="89" t="str">
        <f>BaseDeCalcul!M137</f>
        <v>NA</v>
      </c>
      <c r="Q131" s="89" t="str">
        <f>BaseDeCalcul!N137</f>
        <v>NA</v>
      </c>
      <c r="R131" s="89" t="str">
        <f>BaseDeCalcul!O137</f>
        <v>NT</v>
      </c>
      <c r="S131" s="89" t="str">
        <f>BaseDeCalcul!P137</f>
        <v>NT</v>
      </c>
      <c r="T131" s="89" t="str">
        <f>BaseDeCalcul!Q137</f>
        <v>NT</v>
      </c>
      <c r="U131" s="89" t="str">
        <f>BaseDeCalcul!R137</f>
        <v>NT</v>
      </c>
      <c r="V131" s="89" t="str">
        <f>BaseDeCalcul!S137</f>
        <v>NT</v>
      </c>
      <c r="W131" s="89" t="str">
        <f>BaseDeCalcul!T137</f>
        <v>NT</v>
      </c>
      <c r="X131" s="89" t="str">
        <f>BaseDeCalcul!U137</f>
        <v>NT</v>
      </c>
      <c r="Y131" s="89" t="str">
        <f>BaseDeCalcul!V137</f>
        <v>NT</v>
      </c>
      <c r="Z131" s="89" t="str">
        <f>BaseDeCalcul!W137</f>
        <v>NT</v>
      </c>
      <c r="AA131" s="90" t="str">
        <f>BaseDeCalcul!AE137</f>
        <v>NA</v>
      </c>
    </row>
    <row r="132" spans="1:27" ht="45" customHeight="1">
      <c r="A132">
        <v>13</v>
      </c>
      <c r="B132" s="86" t="str">
        <f>Criteres!B132</f>
        <v>Consultation</v>
      </c>
      <c r="C132" s="84">
        <f>BaseDeCalcul!AA138</f>
        <v>129</v>
      </c>
      <c r="D132" s="84" t="str">
        <f>BaseDeCalcul!B138</f>
        <v>13.11</v>
      </c>
      <c r="E132" s="87" t="str">
        <f>Criteres!E132</f>
        <v>Dans chaque page web, les actions déclenchées au moyen d'un dispositif de pointage sur un point unique de l'écran peuvent-elles faire l'objet d'une annulation (hors cas particuliers) ?</v>
      </c>
      <c r="F132" s="84" t="str">
        <f>Criteres!D132</f>
        <v>A</v>
      </c>
      <c r="G132" s="89" t="str">
        <f>BaseDeCalcul!D138</f>
        <v>NA</v>
      </c>
      <c r="H132" s="89" t="str">
        <f>BaseDeCalcul!E138</f>
        <v>NA</v>
      </c>
      <c r="I132" s="89" t="str">
        <f>BaseDeCalcul!F138</f>
        <v>NA</v>
      </c>
      <c r="J132" s="89" t="str">
        <f>BaseDeCalcul!G138</f>
        <v>NA</v>
      </c>
      <c r="K132" s="89" t="str">
        <f>BaseDeCalcul!H138</f>
        <v>NA</v>
      </c>
      <c r="L132" s="89" t="str">
        <f>BaseDeCalcul!I138</f>
        <v>NA</v>
      </c>
      <c r="M132" s="89" t="str">
        <f>BaseDeCalcul!J138</f>
        <v>NA</v>
      </c>
      <c r="N132" s="89" t="str">
        <f>BaseDeCalcul!K138</f>
        <v>NA</v>
      </c>
      <c r="O132" s="89" t="str">
        <f>BaseDeCalcul!L138</f>
        <v>NA</v>
      </c>
      <c r="P132" s="89" t="str">
        <f>BaseDeCalcul!M138</f>
        <v>NA</v>
      </c>
      <c r="Q132" s="89" t="str">
        <f>BaseDeCalcul!N138</f>
        <v>NA</v>
      </c>
      <c r="R132" s="89" t="str">
        <f>BaseDeCalcul!O138</f>
        <v>NT</v>
      </c>
      <c r="S132" s="89" t="str">
        <f>BaseDeCalcul!P138</f>
        <v>NT</v>
      </c>
      <c r="T132" s="89" t="str">
        <f>BaseDeCalcul!Q138</f>
        <v>NT</v>
      </c>
      <c r="U132" s="89" t="str">
        <f>BaseDeCalcul!R138</f>
        <v>NT</v>
      </c>
      <c r="V132" s="89" t="str">
        <f>BaseDeCalcul!S138</f>
        <v>NT</v>
      </c>
      <c r="W132" s="89" t="str">
        <f>BaseDeCalcul!T138</f>
        <v>NT</v>
      </c>
      <c r="X132" s="89" t="str">
        <f>BaseDeCalcul!U138</f>
        <v>NT</v>
      </c>
      <c r="Y132" s="89" t="str">
        <f>BaseDeCalcul!V138</f>
        <v>NT</v>
      </c>
      <c r="Z132" s="89" t="str">
        <f>BaseDeCalcul!W138</f>
        <v>NT</v>
      </c>
      <c r="AA132" s="90" t="str">
        <f>BaseDeCalcul!AE138</f>
        <v>NA</v>
      </c>
    </row>
    <row r="133" spans="1:27" ht="45" customHeight="1">
      <c r="A133">
        <v>13</v>
      </c>
      <c r="B133" s="86" t="str">
        <f>Criteres!B133</f>
        <v>Consultation</v>
      </c>
      <c r="C133" s="84">
        <f>BaseDeCalcul!AA139</f>
        <v>130</v>
      </c>
      <c r="D133" s="84" t="str">
        <f>BaseDeCalcul!B139</f>
        <v>13.12</v>
      </c>
      <c r="E133" s="87" t="str">
        <f>Criteres!E133</f>
        <v>Dans chaque page web, les fonctionnalités qui impliquent un mouvement de l'appareil ou vers l'appareil peuvent-elles être satisfaites de manière alternative (hors cas particuliers) ?</v>
      </c>
      <c r="F133" s="84" t="str">
        <f>Criteres!D133</f>
        <v>A</v>
      </c>
      <c r="G133" s="89" t="str">
        <f>BaseDeCalcul!D139</f>
        <v>NA</v>
      </c>
      <c r="H133" s="89" t="str">
        <f>BaseDeCalcul!E139</f>
        <v>NA</v>
      </c>
      <c r="I133" s="89" t="str">
        <f>BaseDeCalcul!F139</f>
        <v>NA</v>
      </c>
      <c r="J133" s="89" t="str">
        <f>BaseDeCalcul!G139</f>
        <v>NA</v>
      </c>
      <c r="K133" s="89" t="str">
        <f>BaseDeCalcul!H139</f>
        <v>NA</v>
      </c>
      <c r="L133" s="89" t="str">
        <f>BaseDeCalcul!I139</f>
        <v>NA</v>
      </c>
      <c r="M133" s="89" t="str">
        <f>BaseDeCalcul!J139</f>
        <v>NA</v>
      </c>
      <c r="N133" s="89" t="str">
        <f>BaseDeCalcul!K139</f>
        <v>NA</v>
      </c>
      <c r="O133" s="89" t="str">
        <f>BaseDeCalcul!L139</f>
        <v>NA</v>
      </c>
      <c r="P133" s="89" t="str">
        <f>BaseDeCalcul!M139</f>
        <v>NA</v>
      </c>
      <c r="Q133" s="89" t="str">
        <f>BaseDeCalcul!N139</f>
        <v>NA</v>
      </c>
      <c r="R133" s="89" t="str">
        <f>BaseDeCalcul!O139</f>
        <v>NT</v>
      </c>
      <c r="S133" s="89" t="str">
        <f>BaseDeCalcul!P139</f>
        <v>NT</v>
      </c>
      <c r="T133" s="89" t="str">
        <f>BaseDeCalcul!Q139</f>
        <v>NT</v>
      </c>
      <c r="U133" s="89" t="str">
        <f>BaseDeCalcul!R139</f>
        <v>NT</v>
      </c>
      <c r="V133" s="89" t="str">
        <f>BaseDeCalcul!S139</f>
        <v>NT</v>
      </c>
      <c r="W133" s="89" t="str">
        <f>BaseDeCalcul!T139</f>
        <v>NT</v>
      </c>
      <c r="X133" s="89" t="str">
        <f>BaseDeCalcul!U139</f>
        <v>NT</v>
      </c>
      <c r="Y133" s="89" t="str">
        <f>BaseDeCalcul!V139</f>
        <v>NT</v>
      </c>
      <c r="Z133" s="89" t="str">
        <f>BaseDeCalcul!W139</f>
        <v>NT</v>
      </c>
      <c r="AA133" s="90" t="str">
        <f>BaseDeCalcul!AE139</f>
        <v>NA</v>
      </c>
    </row>
    <row r="134" spans="1:27" ht="45" customHeight="1">
      <c r="A134">
        <v>13</v>
      </c>
      <c r="B134" s="86" t="str">
        <f>Criteres!B134</f>
        <v>Consultation</v>
      </c>
      <c r="C134" s="84">
        <f>BaseDeCalcul!AA140</f>
        <v>131</v>
      </c>
      <c r="D134" s="84" t="str">
        <f>BaseDeCalcul!B140</f>
        <v>13.13</v>
      </c>
      <c r="E134" s="87" t="str">
        <f>Criteres!E134</f>
        <v>Dans chaque page Web, une tâche ne doit pas requérir de limite de temps pour être réalisée, sauf si elle se déroule en temps réel ou si cette limite de temps est essentielle. Cette règle est-elle respectée ?</v>
      </c>
      <c r="F134" s="84" t="str">
        <f>Criteres!D134</f>
        <v>AAA</v>
      </c>
      <c r="G134" s="89" t="str">
        <f>BaseDeCalcul!D140</f>
        <v>NA</v>
      </c>
      <c r="H134" s="89" t="str">
        <f>BaseDeCalcul!E140</f>
        <v>NT</v>
      </c>
      <c r="I134" s="89" t="str">
        <f>BaseDeCalcul!F140</f>
        <v>NT</v>
      </c>
      <c r="J134" s="89" t="str">
        <f>BaseDeCalcul!G140</f>
        <v>NT</v>
      </c>
      <c r="K134" s="89" t="str">
        <f>BaseDeCalcul!H140</f>
        <v>NA</v>
      </c>
      <c r="L134" s="89" t="str">
        <f>BaseDeCalcul!I140</f>
        <v>NA</v>
      </c>
      <c r="M134" s="89" t="str">
        <f>BaseDeCalcul!J140</f>
        <v>NT</v>
      </c>
      <c r="N134" s="89" t="str">
        <f>BaseDeCalcul!K140</f>
        <v>NT</v>
      </c>
      <c r="O134" s="89" t="str">
        <f>BaseDeCalcul!L140</f>
        <v>NA</v>
      </c>
      <c r="P134" s="89" t="str">
        <f>BaseDeCalcul!M140</f>
        <v>NT</v>
      </c>
      <c r="Q134" s="89" t="str">
        <f>BaseDeCalcul!N140</f>
        <v>NT</v>
      </c>
      <c r="R134" s="89" t="str">
        <f>BaseDeCalcul!O140</f>
        <v>NT</v>
      </c>
      <c r="S134" s="89" t="str">
        <f>BaseDeCalcul!P140</f>
        <v>NT</v>
      </c>
      <c r="T134" s="89" t="str">
        <f>BaseDeCalcul!Q140</f>
        <v>NT</v>
      </c>
      <c r="U134" s="89" t="str">
        <f>BaseDeCalcul!R140</f>
        <v>NT</v>
      </c>
      <c r="V134" s="89" t="str">
        <f>BaseDeCalcul!S140</f>
        <v>NT</v>
      </c>
      <c r="W134" s="89" t="str">
        <f>BaseDeCalcul!T140</f>
        <v>NT</v>
      </c>
      <c r="X134" s="89" t="str">
        <f>BaseDeCalcul!U140</f>
        <v>NT</v>
      </c>
      <c r="Y134" s="89" t="str">
        <f>BaseDeCalcul!V140</f>
        <v>NT</v>
      </c>
      <c r="Z134" s="89" t="str">
        <f>BaseDeCalcul!W140</f>
        <v>NT</v>
      </c>
      <c r="AA134" s="90" t="str">
        <f>BaseDeCalcul!AE140</f>
        <v>NA</v>
      </c>
    </row>
    <row r="135" spans="1:27" ht="45" customHeight="1">
      <c r="A135">
        <v>13</v>
      </c>
      <c r="B135" s="86" t="str">
        <f>Criteres!B135</f>
        <v>Consultation</v>
      </c>
      <c r="C135" s="84">
        <f>BaseDeCalcul!AA141</f>
        <v>132</v>
      </c>
      <c r="D135" s="84" t="str">
        <f>BaseDeCalcul!B141</f>
        <v>13.14</v>
      </c>
      <c r="E135" s="87" t="str">
        <f>Criteres!E135</f>
        <v>Dans chaque page Web, lors d'une interruption de session authentifiée, les données saisies par l'utilisateur sont-elles récupérées après réauthentification ?</v>
      </c>
      <c r="F135" s="84" t="str">
        <f>Criteres!D135</f>
        <v>AAA</v>
      </c>
      <c r="G135" s="89" t="str">
        <f>BaseDeCalcul!D141</f>
        <v>NA</v>
      </c>
      <c r="H135" s="89" t="str">
        <f>BaseDeCalcul!E141</f>
        <v>NT</v>
      </c>
      <c r="I135" s="89" t="str">
        <f>BaseDeCalcul!F141</f>
        <v>NT</v>
      </c>
      <c r="J135" s="89" t="str">
        <f>BaseDeCalcul!G141</f>
        <v>NT</v>
      </c>
      <c r="K135" s="89" t="str">
        <f>BaseDeCalcul!H141</f>
        <v>NA</v>
      </c>
      <c r="L135" s="89" t="str">
        <f>BaseDeCalcul!I141</f>
        <v>NA</v>
      </c>
      <c r="M135" s="89" t="str">
        <f>BaseDeCalcul!J141</f>
        <v>NT</v>
      </c>
      <c r="N135" s="89" t="str">
        <f>BaseDeCalcul!K141</f>
        <v>NT</v>
      </c>
      <c r="O135" s="89" t="str">
        <f>BaseDeCalcul!L141</f>
        <v>NA</v>
      </c>
      <c r="P135" s="89" t="str">
        <f>BaseDeCalcul!M141</f>
        <v>NT</v>
      </c>
      <c r="Q135" s="89" t="str">
        <f>BaseDeCalcul!N141</f>
        <v>NT</v>
      </c>
      <c r="R135" s="89" t="str">
        <f>BaseDeCalcul!O141</f>
        <v>NT</v>
      </c>
      <c r="S135" s="89" t="str">
        <f>BaseDeCalcul!P141</f>
        <v>NT</v>
      </c>
      <c r="T135" s="89" t="str">
        <f>BaseDeCalcul!Q141</f>
        <v>NT</v>
      </c>
      <c r="U135" s="89" t="str">
        <f>BaseDeCalcul!R141</f>
        <v>NT</v>
      </c>
      <c r="V135" s="89" t="str">
        <f>BaseDeCalcul!S141</f>
        <v>NT</v>
      </c>
      <c r="W135" s="89" t="str">
        <f>BaseDeCalcul!T141</f>
        <v>NT</v>
      </c>
      <c r="X135" s="89" t="str">
        <f>BaseDeCalcul!U141</f>
        <v>NT</v>
      </c>
      <c r="Y135" s="89" t="str">
        <f>BaseDeCalcul!V141</f>
        <v>NT</v>
      </c>
      <c r="Z135" s="89" t="str">
        <f>BaseDeCalcul!W141</f>
        <v>NT</v>
      </c>
      <c r="AA135" s="90" t="str">
        <f>BaseDeCalcul!AE141</f>
        <v>NA</v>
      </c>
    </row>
    <row r="136" spans="1:27" ht="45" customHeight="1">
      <c r="A136">
        <v>13</v>
      </c>
      <c r="B136" s="86" t="str">
        <f>Criteres!B136</f>
        <v>Consultation</v>
      </c>
      <c r="C136" s="84">
        <f>BaseDeCalcul!AA142</f>
        <v>133</v>
      </c>
      <c r="D136" s="84" t="str">
        <f>BaseDeCalcul!B142</f>
        <v>13.15</v>
      </c>
      <c r="E136" s="87" t="str">
        <f>Criteres!E136</f>
        <v>Dans chaque page Web, les expressions inhabituelles, les expressions idiomatiques ou le jargon sont-ils explicités ?</v>
      </c>
      <c r="F136" s="84" t="str">
        <f>Criteres!D136</f>
        <v>AAA</v>
      </c>
      <c r="G136" s="89" t="str">
        <f>BaseDeCalcul!D142</f>
        <v>NA</v>
      </c>
      <c r="H136" s="89" t="str">
        <f>BaseDeCalcul!E142</f>
        <v>NT</v>
      </c>
      <c r="I136" s="89" t="str">
        <f>BaseDeCalcul!F142</f>
        <v>NT</v>
      </c>
      <c r="J136" s="89" t="str">
        <f>BaseDeCalcul!G142</f>
        <v>NT</v>
      </c>
      <c r="K136" s="89" t="str">
        <f>BaseDeCalcul!H142</f>
        <v>NA</v>
      </c>
      <c r="L136" s="89" t="str">
        <f>BaseDeCalcul!I142</f>
        <v>NA</v>
      </c>
      <c r="M136" s="89" t="str">
        <f>BaseDeCalcul!J142</f>
        <v>NT</v>
      </c>
      <c r="N136" s="89" t="str">
        <f>BaseDeCalcul!K142</f>
        <v>NT</v>
      </c>
      <c r="O136" s="89" t="str">
        <f>BaseDeCalcul!L142</f>
        <v>NA</v>
      </c>
      <c r="P136" s="89" t="str">
        <f>BaseDeCalcul!M142</f>
        <v>NT</v>
      </c>
      <c r="Q136" s="89" t="str">
        <f>BaseDeCalcul!N142</f>
        <v>NT</v>
      </c>
      <c r="R136" s="89" t="str">
        <f>BaseDeCalcul!O142</f>
        <v>NT</v>
      </c>
      <c r="S136" s="89" t="str">
        <f>BaseDeCalcul!P142</f>
        <v>NT</v>
      </c>
      <c r="T136" s="89" t="str">
        <f>BaseDeCalcul!Q142</f>
        <v>NT</v>
      </c>
      <c r="U136" s="89" t="str">
        <f>BaseDeCalcul!R142</f>
        <v>NT</v>
      </c>
      <c r="V136" s="89" t="str">
        <f>BaseDeCalcul!S142</f>
        <v>NT</v>
      </c>
      <c r="W136" s="89" t="str">
        <f>BaseDeCalcul!T142</f>
        <v>NT</v>
      </c>
      <c r="X136" s="89" t="str">
        <f>BaseDeCalcul!U142</f>
        <v>NT</v>
      </c>
      <c r="Y136" s="89" t="str">
        <f>BaseDeCalcul!V142</f>
        <v>NT</v>
      </c>
      <c r="Z136" s="89" t="str">
        <f>BaseDeCalcul!W142</f>
        <v>NT</v>
      </c>
      <c r="AA136" s="90" t="str">
        <f>BaseDeCalcul!AE142</f>
        <v>NA</v>
      </c>
    </row>
    <row r="137" spans="1:27" ht="36">
      <c r="B137" s="86" t="str">
        <f>Criteres!B137</f>
        <v>Consultation</v>
      </c>
      <c r="C137" s="84">
        <f>BaseDeCalcul!AA143</f>
        <v>134</v>
      </c>
      <c r="D137" s="84" t="str">
        <f>BaseDeCalcul!B143</f>
        <v>13.16</v>
      </c>
      <c r="E137" s="87" t="str">
        <f>Criteres!E137</f>
        <v>Dans chaque page Web, pour chaque expression inhabituelle ou limitée, idiomatique ou de jargon ayant une définition, cette définition est-elle pertinente ?</v>
      </c>
      <c r="F137" s="84" t="str">
        <f>Criteres!D137</f>
        <v>AAA</v>
      </c>
      <c r="G137" s="89" t="str">
        <f>BaseDeCalcul!D143</f>
        <v>NA</v>
      </c>
      <c r="H137" s="89" t="str">
        <f>BaseDeCalcul!E143</f>
        <v>NT</v>
      </c>
      <c r="I137" s="89" t="str">
        <f>BaseDeCalcul!F143</f>
        <v>NT</v>
      </c>
      <c r="J137" s="89" t="str">
        <f>BaseDeCalcul!G143</f>
        <v>NT</v>
      </c>
      <c r="K137" s="89" t="str">
        <f>BaseDeCalcul!H143</f>
        <v>NA</v>
      </c>
      <c r="L137" s="89" t="str">
        <f>BaseDeCalcul!I143</f>
        <v>NA</v>
      </c>
      <c r="M137" s="89" t="str">
        <f>BaseDeCalcul!J143</f>
        <v>NT</v>
      </c>
      <c r="N137" s="89" t="str">
        <f>BaseDeCalcul!K143</f>
        <v>NT</v>
      </c>
      <c r="O137" s="89" t="str">
        <f>BaseDeCalcul!L143</f>
        <v>NA</v>
      </c>
      <c r="P137" s="89" t="str">
        <f>BaseDeCalcul!M143</f>
        <v>NT</v>
      </c>
      <c r="Q137" s="89" t="str">
        <f>BaseDeCalcul!N143</f>
        <v>NT</v>
      </c>
      <c r="R137" s="89" t="str">
        <f>BaseDeCalcul!O143</f>
        <v>NT</v>
      </c>
      <c r="S137" s="89" t="str">
        <f>BaseDeCalcul!P143</f>
        <v>NT</v>
      </c>
      <c r="T137" s="89" t="str">
        <f>BaseDeCalcul!Q143</f>
        <v>NT</v>
      </c>
      <c r="U137" s="89" t="str">
        <f>BaseDeCalcul!R143</f>
        <v>NT</v>
      </c>
      <c r="V137" s="89" t="str">
        <f>BaseDeCalcul!S143</f>
        <v>NT</v>
      </c>
      <c r="W137" s="89" t="str">
        <f>BaseDeCalcul!T143</f>
        <v>NT</v>
      </c>
      <c r="X137" s="89" t="str">
        <f>BaseDeCalcul!U143</f>
        <v>NT</v>
      </c>
      <c r="Y137" s="89" t="str">
        <f>BaseDeCalcul!V143</f>
        <v>NT</v>
      </c>
      <c r="Z137" s="89" t="str">
        <f>BaseDeCalcul!W143</f>
        <v>NT</v>
      </c>
      <c r="AA137" s="90" t="str">
        <f>BaseDeCalcul!AE143</f>
        <v>NA</v>
      </c>
    </row>
    <row r="138" spans="1:27" ht="24">
      <c r="B138" s="86" t="str">
        <f>Criteres!B138</f>
        <v>Consultation</v>
      </c>
      <c r="C138" s="84">
        <f>BaseDeCalcul!AA144</f>
        <v>135</v>
      </c>
      <c r="D138" s="84" t="str">
        <f>BaseDeCalcul!B144</f>
        <v>13.17</v>
      </c>
      <c r="E138" s="87" t="str">
        <f>Criteres!E138</f>
        <v>Dans chaque page Web, pour chaque mot dont le sens ne peut être compris sans en connaître la prononciation, celle-ci est-elle indiquée ?</v>
      </c>
      <c r="F138" s="84" t="str">
        <f>Criteres!D138</f>
        <v>AAA</v>
      </c>
      <c r="G138" s="89" t="str">
        <f>BaseDeCalcul!D144</f>
        <v>NA</v>
      </c>
      <c r="H138" s="89" t="str">
        <f>BaseDeCalcul!E144</f>
        <v>NT</v>
      </c>
      <c r="I138" s="89" t="str">
        <f>BaseDeCalcul!F144</f>
        <v>NT</v>
      </c>
      <c r="J138" s="89" t="str">
        <f>BaseDeCalcul!G144</f>
        <v>NT</v>
      </c>
      <c r="K138" s="89" t="str">
        <f>BaseDeCalcul!H144</f>
        <v>NA</v>
      </c>
      <c r="L138" s="89" t="str">
        <f>BaseDeCalcul!I144</f>
        <v>NA</v>
      </c>
      <c r="M138" s="89" t="str">
        <f>BaseDeCalcul!J144</f>
        <v>NT</v>
      </c>
      <c r="N138" s="89" t="str">
        <f>BaseDeCalcul!K144</f>
        <v>NT</v>
      </c>
      <c r="O138" s="89" t="str">
        <f>BaseDeCalcul!L144</f>
        <v>NA</v>
      </c>
      <c r="P138" s="89" t="str">
        <f>BaseDeCalcul!M144</f>
        <v>NT</v>
      </c>
      <c r="Q138" s="89" t="str">
        <f>BaseDeCalcul!N144</f>
        <v>NT</v>
      </c>
      <c r="R138" s="89" t="str">
        <f>BaseDeCalcul!O144</f>
        <v>NT</v>
      </c>
      <c r="S138" s="89" t="str">
        <f>BaseDeCalcul!P144</f>
        <v>NT</v>
      </c>
      <c r="T138" s="89" t="str">
        <f>BaseDeCalcul!Q144</f>
        <v>NT</v>
      </c>
      <c r="U138" s="89" t="str">
        <f>BaseDeCalcul!R144</f>
        <v>NT</v>
      </c>
      <c r="V138" s="89" t="str">
        <f>BaseDeCalcul!S144</f>
        <v>NT</v>
      </c>
      <c r="W138" s="89" t="str">
        <f>BaseDeCalcul!T144</f>
        <v>NT</v>
      </c>
      <c r="X138" s="89" t="str">
        <f>BaseDeCalcul!U144</f>
        <v>NT</v>
      </c>
      <c r="Y138" s="89" t="str">
        <f>BaseDeCalcul!V144</f>
        <v>NT</v>
      </c>
      <c r="Z138" s="89" t="str">
        <f>BaseDeCalcul!W144</f>
        <v>NT</v>
      </c>
      <c r="AA138" s="90" t="str">
        <f>BaseDeCalcul!AE144</f>
        <v>NA</v>
      </c>
    </row>
    <row r="139" spans="1:27" ht="36">
      <c r="B139" s="86" t="str">
        <f>Criteres!B139</f>
        <v>Consultation</v>
      </c>
      <c r="C139" s="84">
        <f>BaseDeCalcul!AA145</f>
        <v>136</v>
      </c>
      <c r="D139" s="84" t="str">
        <f>BaseDeCalcul!B145</f>
        <v>13.18</v>
      </c>
      <c r="E139" s="87" t="str">
        <f>Criteres!E139</f>
        <v>Dans chaque page Web, chaque texte qui nécessite un niveau de lecture plus avancé que le premier cycle de l'enseignement secondaire a-t-il une version alternative ?</v>
      </c>
      <c r="F139" s="84" t="str">
        <f>Criteres!D139</f>
        <v>AAA</v>
      </c>
      <c r="G139" s="89" t="str">
        <f>BaseDeCalcul!D145</f>
        <v>NA</v>
      </c>
      <c r="H139" s="89" t="str">
        <f>BaseDeCalcul!E145</f>
        <v>NT</v>
      </c>
      <c r="I139" s="89" t="str">
        <f>BaseDeCalcul!F145</f>
        <v>NT</v>
      </c>
      <c r="J139" s="89" t="str">
        <f>BaseDeCalcul!G145</f>
        <v>NT</v>
      </c>
      <c r="K139" s="89" t="str">
        <f>BaseDeCalcul!H145</f>
        <v>NA</v>
      </c>
      <c r="L139" s="89" t="str">
        <f>BaseDeCalcul!I145</f>
        <v>NA</v>
      </c>
      <c r="M139" s="89" t="str">
        <f>BaseDeCalcul!J145</f>
        <v>NT</v>
      </c>
      <c r="N139" s="89" t="str">
        <f>BaseDeCalcul!K145</f>
        <v>NT</v>
      </c>
      <c r="O139" s="89" t="str">
        <f>BaseDeCalcul!L145</f>
        <v>NA</v>
      </c>
      <c r="P139" s="89" t="str">
        <f>BaseDeCalcul!M145</f>
        <v>NT</v>
      </c>
      <c r="Q139" s="89" t="str">
        <f>BaseDeCalcul!N145</f>
        <v>NT</v>
      </c>
      <c r="R139" s="89" t="str">
        <f>BaseDeCalcul!O145</f>
        <v>NT</v>
      </c>
      <c r="S139" s="89" t="str">
        <f>BaseDeCalcul!P145</f>
        <v>NT</v>
      </c>
      <c r="T139" s="89" t="str">
        <f>BaseDeCalcul!Q145</f>
        <v>NT</v>
      </c>
      <c r="U139" s="89" t="str">
        <f>BaseDeCalcul!R145</f>
        <v>NT</v>
      </c>
      <c r="V139" s="89" t="str">
        <f>BaseDeCalcul!S145</f>
        <v>NT</v>
      </c>
      <c r="W139" s="89" t="str">
        <f>BaseDeCalcul!T145</f>
        <v>NT</v>
      </c>
      <c r="X139" s="89" t="str">
        <f>BaseDeCalcul!U145</f>
        <v>NT</v>
      </c>
      <c r="Y139" s="89" t="str">
        <f>BaseDeCalcul!V145</f>
        <v>NT</v>
      </c>
      <c r="Z139" s="89" t="str">
        <f>BaseDeCalcul!W145</f>
        <v>NT</v>
      </c>
      <c r="AA139" s="90" t="str">
        <f>BaseDeCalcul!AE145</f>
        <v>NA</v>
      </c>
    </row>
    <row r="140" spans="1:27" ht="24">
      <c r="B140" s="86" t="str">
        <f>Criteres!B140</f>
        <v>Consultation</v>
      </c>
      <c r="C140" s="85">
        <f>BaseDeCalcul!AA146</f>
        <v>137</v>
      </c>
      <c r="D140" s="84" t="str">
        <f>BaseDeCalcul!B146</f>
        <v>13.19</v>
      </c>
      <c r="E140" s="87" t="str">
        <f>Criteres!E140</f>
        <v>Dans chaque page Web, les changements brusques de luminosité ou les effets de flash ont-ils une fréquence inférieure ou égale à 3 par seconde ?</v>
      </c>
      <c r="F140" s="84" t="str">
        <f>Criteres!D140</f>
        <v>AAA</v>
      </c>
      <c r="G140" s="89" t="str">
        <f>BaseDeCalcul!D146</f>
        <v>NA</v>
      </c>
      <c r="H140" s="89" t="str">
        <f>BaseDeCalcul!E146</f>
        <v>NT</v>
      </c>
      <c r="I140" s="89" t="str">
        <f>BaseDeCalcul!F146</f>
        <v>NT</v>
      </c>
      <c r="J140" s="89" t="str">
        <f>BaseDeCalcul!G146</f>
        <v>NT</v>
      </c>
      <c r="K140" s="89" t="str">
        <f>BaseDeCalcul!H146</f>
        <v>NA</v>
      </c>
      <c r="L140" s="89" t="str">
        <f>BaseDeCalcul!I146</f>
        <v>NA</v>
      </c>
      <c r="M140" s="89" t="str">
        <f>BaseDeCalcul!J146</f>
        <v>NT</v>
      </c>
      <c r="N140" s="89" t="str">
        <f>BaseDeCalcul!K146</f>
        <v>NT</v>
      </c>
      <c r="O140" s="89" t="str">
        <f>BaseDeCalcul!L146</f>
        <v>NA</v>
      </c>
      <c r="P140" s="89" t="str">
        <f>BaseDeCalcul!M146</f>
        <v>NT</v>
      </c>
      <c r="Q140" s="89" t="str">
        <f>BaseDeCalcul!N146</f>
        <v>NT</v>
      </c>
      <c r="R140" s="89" t="str">
        <f>BaseDeCalcul!O146</f>
        <v>NT</v>
      </c>
      <c r="S140" s="89" t="str">
        <f>BaseDeCalcul!P146</f>
        <v>NT</v>
      </c>
      <c r="T140" s="89" t="str">
        <f>BaseDeCalcul!Q146</f>
        <v>NT</v>
      </c>
      <c r="U140" s="89" t="str">
        <f>BaseDeCalcul!R146</f>
        <v>NT</v>
      </c>
      <c r="V140" s="89" t="str">
        <f>BaseDeCalcul!S146</f>
        <v>NT</v>
      </c>
      <c r="W140" s="89" t="str">
        <f>BaseDeCalcul!T146</f>
        <v>NT</v>
      </c>
      <c r="X140" s="89" t="str">
        <f>BaseDeCalcul!U146</f>
        <v>NT</v>
      </c>
      <c r="Y140" s="89" t="str">
        <f>BaseDeCalcul!V146</f>
        <v>NT</v>
      </c>
      <c r="Z140" s="89" t="str">
        <f>BaseDeCalcul!W146</f>
        <v>NT</v>
      </c>
      <c r="AA140" s="90" t="str">
        <f>BaseDeCalcul!AE146</f>
        <v>NA</v>
      </c>
    </row>
  </sheetData>
  <autoFilter ref="A3:AA5" xr:uid="{E4B24AF8-2F42-4DF1-BF2A-07F92C44B3B0}"/>
  <mergeCells count="2">
    <mergeCell ref="B1:AA1"/>
    <mergeCell ref="E2:F2"/>
  </mergeCells>
  <conditionalFormatting sqref="G4:AA140">
    <cfRule type="cellIs" dxfId="262" priority="2" operator="equal">
      <formula>"NC"</formula>
    </cfRule>
    <cfRule type="cellIs" dxfId="261" priority="3" operator="equal">
      <formula>"C"</formula>
    </cfRule>
    <cfRule type="cellIs" dxfId="260" priority="4" operator="equal">
      <formula>"NA"</formula>
    </cfRule>
    <cfRule type="cellIs" dxfId="259" priority="17" operator="equal">
      <formula>"NT"</formula>
    </cfRule>
  </conditionalFormatting>
  <conditionalFormatting sqref="G2:Z2">
    <cfRule type="notContainsBlanks" dxfId="258" priority="18">
      <formula>LEN(TRIM(G2))&gt;0</formula>
    </cfRule>
  </conditionalFormatting>
  <pageMargins left="0.7" right="0.7" top="0.75" bottom="0.75" header="0.3" footer="0.3"/>
  <pageSetup paperSize="9" orientation="portrait" horizontalDpi="4294967293" verticalDpi="4294967293"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5"/>
  <dimension ref="A1:AL262"/>
  <sheetViews>
    <sheetView topLeftCell="W34" zoomScaleNormal="100" zoomScalePageLayoutView="85" workbookViewId="0">
      <selection activeCell="AE57" sqref="AE57"/>
    </sheetView>
  </sheetViews>
  <sheetFormatPr baseColWidth="10" defaultColWidth="8.6640625" defaultRowHeight="15"/>
  <cols>
    <col min="1" max="27" width="8.6640625" style="5"/>
    <col min="28" max="30" width="8.6640625" style="8"/>
    <col min="31" max="31" width="8.6640625" style="5"/>
    <col min="32" max="32" width="8.6640625" style="8"/>
    <col min="33" max="33" width="16.5" style="8" customWidth="1"/>
    <col min="34" max="36" width="12" style="8" customWidth="1"/>
    <col min="37" max="37" width="12" style="5" customWidth="1"/>
    <col min="38" max="16384" width="8.6640625" style="5"/>
  </cols>
  <sheetData>
    <row r="1" spans="1:38" s="136" customFormat="1" ht="19">
      <c r="A1" s="223" t="s">
        <v>368</v>
      </c>
      <c r="B1" s="223"/>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row>
    <row r="2" spans="1:38" ht="23.25" customHeight="1">
      <c r="A2" s="224" t="s">
        <v>233</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row>
    <row r="3" spans="1:38">
      <c r="C3" s="5" t="s">
        <v>198</v>
      </c>
      <c r="D3" s="5">
        <f>COUNTIF(D10:D146,$C$3)</f>
        <v>20</v>
      </c>
      <c r="E3" s="5">
        <f t="shared" ref="E3:W3" si="0">COUNTIF(E10:E146,$C$3)</f>
        <v>19</v>
      </c>
      <c r="F3" s="5">
        <f t="shared" si="0"/>
        <v>15</v>
      </c>
      <c r="G3" s="5">
        <f t="shared" si="0"/>
        <v>24</v>
      </c>
      <c r="H3" s="5">
        <f t="shared" si="0"/>
        <v>14</v>
      </c>
      <c r="I3" s="5">
        <f t="shared" si="0"/>
        <v>18</v>
      </c>
      <c r="J3" s="5">
        <f t="shared" si="0"/>
        <v>7</v>
      </c>
      <c r="K3" s="5">
        <f t="shared" si="0"/>
        <v>26</v>
      </c>
      <c r="L3" s="5">
        <f t="shared" si="0"/>
        <v>14</v>
      </c>
      <c r="M3" s="5">
        <f t="shared" si="0"/>
        <v>19</v>
      </c>
      <c r="N3" s="5">
        <f t="shared" si="0"/>
        <v>20</v>
      </c>
      <c r="O3" s="5">
        <f t="shared" si="0"/>
        <v>0</v>
      </c>
      <c r="P3" s="5">
        <f t="shared" si="0"/>
        <v>0</v>
      </c>
      <c r="Q3" s="5">
        <f t="shared" si="0"/>
        <v>0</v>
      </c>
      <c r="R3" s="5">
        <f t="shared" si="0"/>
        <v>0</v>
      </c>
      <c r="S3" s="5">
        <f t="shared" si="0"/>
        <v>0</v>
      </c>
      <c r="T3" s="5">
        <f t="shared" si="0"/>
        <v>0</v>
      </c>
      <c r="U3" s="5">
        <f t="shared" si="0"/>
        <v>0</v>
      </c>
      <c r="V3" s="5">
        <f t="shared" si="0"/>
        <v>0</v>
      </c>
      <c r="W3" s="5">
        <f t="shared" si="0"/>
        <v>0</v>
      </c>
      <c r="AB3" s="58"/>
      <c r="AC3" s="58"/>
      <c r="AD3" s="58"/>
      <c r="AF3" s="58"/>
      <c r="AG3" s="58"/>
      <c r="AH3" s="58"/>
      <c r="AI3" s="58"/>
      <c r="AJ3" s="58"/>
    </row>
    <row r="4" spans="1:38">
      <c r="C4" s="5" t="s">
        <v>199</v>
      </c>
      <c r="D4" s="5">
        <f>COUNTIF(D10:D146,$C$4)</f>
        <v>14</v>
      </c>
      <c r="E4" s="5">
        <f t="shared" ref="E4:W4" si="1">COUNTIF(E10:E146,$C$4)</f>
        <v>14</v>
      </c>
      <c r="F4" s="5">
        <f t="shared" si="1"/>
        <v>9</v>
      </c>
      <c r="G4" s="5">
        <f t="shared" si="1"/>
        <v>15</v>
      </c>
      <c r="H4" s="5">
        <f t="shared" si="1"/>
        <v>8</v>
      </c>
      <c r="I4" s="5">
        <f t="shared" si="1"/>
        <v>12</v>
      </c>
      <c r="J4" s="5">
        <f t="shared" si="1"/>
        <v>2</v>
      </c>
      <c r="K4" s="5">
        <f t="shared" si="1"/>
        <v>5</v>
      </c>
      <c r="L4" s="5">
        <f t="shared" si="1"/>
        <v>9</v>
      </c>
      <c r="M4" s="5">
        <f t="shared" si="1"/>
        <v>9</v>
      </c>
      <c r="N4" s="5">
        <f t="shared" si="1"/>
        <v>9</v>
      </c>
      <c r="O4" s="5">
        <f t="shared" si="1"/>
        <v>0</v>
      </c>
      <c r="P4" s="5">
        <f t="shared" si="1"/>
        <v>0</v>
      </c>
      <c r="Q4" s="5">
        <f t="shared" si="1"/>
        <v>0</v>
      </c>
      <c r="R4" s="5">
        <f t="shared" si="1"/>
        <v>0</v>
      </c>
      <c r="S4" s="5">
        <f t="shared" si="1"/>
        <v>0</v>
      </c>
      <c r="T4" s="5">
        <f t="shared" si="1"/>
        <v>0</v>
      </c>
      <c r="U4" s="5">
        <f t="shared" si="1"/>
        <v>0</v>
      </c>
      <c r="V4" s="5">
        <f t="shared" si="1"/>
        <v>0</v>
      </c>
      <c r="W4" s="5">
        <f t="shared" si="1"/>
        <v>0</v>
      </c>
      <c r="AB4" s="58"/>
      <c r="AC4" s="58"/>
      <c r="AD4" s="58"/>
      <c r="AF4" s="58"/>
      <c r="AG4" s="58"/>
      <c r="AH4" s="58"/>
      <c r="AI4" s="58"/>
      <c r="AJ4" s="58"/>
    </row>
    <row r="5" spans="1:38">
      <c r="C5" s="5" t="s">
        <v>200</v>
      </c>
      <c r="D5" s="5">
        <f>COUNTIF(D10:D146,$C$5)</f>
        <v>86</v>
      </c>
      <c r="E5" s="5">
        <f t="shared" ref="E5:W5" si="2">COUNTIF(E10:E146,$C$5)</f>
        <v>83</v>
      </c>
      <c r="F5" s="5">
        <f t="shared" si="2"/>
        <v>93</v>
      </c>
      <c r="G5" s="5">
        <f t="shared" si="2"/>
        <v>75</v>
      </c>
      <c r="H5" s="5">
        <f t="shared" si="2"/>
        <v>99</v>
      </c>
      <c r="I5" s="5">
        <f t="shared" si="2"/>
        <v>91</v>
      </c>
      <c r="J5" s="5">
        <f t="shared" si="2"/>
        <v>105</v>
      </c>
      <c r="K5" s="5">
        <f t="shared" si="2"/>
        <v>83</v>
      </c>
      <c r="L5" s="5">
        <f t="shared" si="2"/>
        <v>98</v>
      </c>
      <c r="M5" s="5">
        <f t="shared" si="2"/>
        <v>86</v>
      </c>
      <c r="N5" s="5">
        <f t="shared" si="2"/>
        <v>87</v>
      </c>
      <c r="O5" s="5">
        <f t="shared" si="2"/>
        <v>0</v>
      </c>
      <c r="P5" s="5">
        <f t="shared" si="2"/>
        <v>0</v>
      </c>
      <c r="Q5" s="5">
        <f t="shared" si="2"/>
        <v>0</v>
      </c>
      <c r="R5" s="5">
        <f t="shared" si="2"/>
        <v>0</v>
      </c>
      <c r="S5" s="5">
        <f t="shared" si="2"/>
        <v>0</v>
      </c>
      <c r="T5" s="5">
        <f t="shared" si="2"/>
        <v>0</v>
      </c>
      <c r="U5" s="5">
        <f t="shared" si="2"/>
        <v>0</v>
      </c>
      <c r="V5" s="5">
        <f t="shared" si="2"/>
        <v>0</v>
      </c>
      <c r="W5" s="5">
        <f t="shared" si="2"/>
        <v>0</v>
      </c>
      <c r="AB5" s="58"/>
      <c r="AC5" s="58"/>
      <c r="AD5" s="58"/>
      <c r="AF5" s="58"/>
      <c r="AG5" s="58"/>
      <c r="AH5" s="58"/>
      <c r="AI5" s="58"/>
      <c r="AJ5" s="58"/>
    </row>
    <row r="6" spans="1:38" ht="15.5" customHeight="1">
      <c r="A6" s="225" t="s">
        <v>234</v>
      </c>
      <c r="B6" s="225"/>
      <c r="C6" s="225"/>
      <c r="D6" s="66">
        <f>IF(D7&gt;0,D3/D7,"-")</f>
        <v>0.58823529411764708</v>
      </c>
      <c r="E6" s="66">
        <f t="shared" ref="E6:W6" si="3">IF(E7&gt;0,E3/E7,"-")</f>
        <v>0.5757575757575758</v>
      </c>
      <c r="F6" s="66">
        <f t="shared" si="3"/>
        <v>0.625</v>
      </c>
      <c r="G6" s="66">
        <f t="shared" si="3"/>
        <v>0.61538461538461542</v>
      </c>
      <c r="H6" s="66">
        <f t="shared" si="3"/>
        <v>0.63636363636363635</v>
      </c>
      <c r="I6" s="66">
        <f t="shared" si="3"/>
        <v>0.6</v>
      </c>
      <c r="J6" s="66">
        <f t="shared" si="3"/>
        <v>0.77777777777777779</v>
      </c>
      <c r="K6" s="66">
        <f t="shared" si="3"/>
        <v>0.83870967741935487</v>
      </c>
      <c r="L6" s="66">
        <f t="shared" si="3"/>
        <v>0.60869565217391308</v>
      </c>
      <c r="M6" s="66">
        <f t="shared" si="3"/>
        <v>0.6785714285714286</v>
      </c>
      <c r="N6" s="66">
        <f t="shared" si="3"/>
        <v>0.68965517241379315</v>
      </c>
      <c r="O6" s="66" t="str">
        <f t="shared" si="3"/>
        <v>-</v>
      </c>
      <c r="P6" s="66" t="str">
        <f t="shared" si="3"/>
        <v>-</v>
      </c>
      <c r="Q6" s="66" t="str">
        <f t="shared" si="3"/>
        <v>-</v>
      </c>
      <c r="R6" s="66" t="str">
        <f t="shared" si="3"/>
        <v>-</v>
      </c>
      <c r="S6" s="66" t="str">
        <f t="shared" si="3"/>
        <v>-</v>
      </c>
      <c r="T6" s="66" t="str">
        <f t="shared" si="3"/>
        <v>-</v>
      </c>
      <c r="U6" s="66" t="str">
        <f t="shared" si="3"/>
        <v>-</v>
      </c>
      <c r="V6" s="66" t="str">
        <f t="shared" si="3"/>
        <v>-</v>
      </c>
      <c r="W6" s="66" t="str">
        <f t="shared" si="3"/>
        <v>-</v>
      </c>
      <c r="AB6" s="58"/>
      <c r="AC6" s="58"/>
      <c r="AD6" s="58"/>
      <c r="AF6" s="58"/>
      <c r="AG6" s="58"/>
      <c r="AH6" s="58"/>
      <c r="AI6" s="58"/>
      <c r="AJ6" s="58"/>
    </row>
    <row r="7" spans="1:38" ht="19.25" customHeight="1">
      <c r="A7" s="225" t="s">
        <v>235</v>
      </c>
      <c r="B7" s="225"/>
      <c r="C7" s="225"/>
      <c r="D7" s="5">
        <f t="shared" ref="D7:W7" si="4">D3+D4</f>
        <v>34</v>
      </c>
      <c r="E7" s="5">
        <f t="shared" si="4"/>
        <v>33</v>
      </c>
      <c r="F7" s="5">
        <f t="shared" si="4"/>
        <v>24</v>
      </c>
      <c r="G7" s="5">
        <f t="shared" si="4"/>
        <v>39</v>
      </c>
      <c r="H7" s="5">
        <f t="shared" si="4"/>
        <v>22</v>
      </c>
      <c r="I7" s="5">
        <f t="shared" si="4"/>
        <v>30</v>
      </c>
      <c r="J7" s="5">
        <f t="shared" si="4"/>
        <v>9</v>
      </c>
      <c r="K7" s="5">
        <f t="shared" si="4"/>
        <v>31</v>
      </c>
      <c r="L7" s="5">
        <f t="shared" si="4"/>
        <v>23</v>
      </c>
      <c r="M7" s="5">
        <f t="shared" si="4"/>
        <v>28</v>
      </c>
      <c r="N7" s="5">
        <f t="shared" si="4"/>
        <v>29</v>
      </c>
      <c r="O7" s="5">
        <f t="shared" si="4"/>
        <v>0</v>
      </c>
      <c r="P7" s="5">
        <f t="shared" si="4"/>
        <v>0</v>
      </c>
      <c r="Q7" s="5">
        <f t="shared" si="4"/>
        <v>0</v>
      </c>
      <c r="R7" s="5">
        <f t="shared" si="4"/>
        <v>0</v>
      </c>
      <c r="S7" s="5">
        <f t="shared" si="4"/>
        <v>0</v>
      </c>
      <c r="T7" s="5">
        <f t="shared" si="4"/>
        <v>0</v>
      </c>
      <c r="U7" s="5">
        <f t="shared" si="4"/>
        <v>0</v>
      </c>
      <c r="V7" s="5">
        <f t="shared" si="4"/>
        <v>0</v>
      </c>
      <c r="W7" s="5">
        <f t="shared" si="4"/>
        <v>0</v>
      </c>
      <c r="AB7" s="58"/>
      <c r="AC7" s="58"/>
      <c r="AD7" s="58"/>
      <c r="AF7" s="58"/>
      <c r="AG7" s="58"/>
      <c r="AH7" s="58"/>
      <c r="AI7" s="58"/>
      <c r="AJ7" s="58"/>
    </row>
    <row r="8" spans="1:38" ht="6" customHeight="1">
      <c r="A8" s="137"/>
      <c r="B8" s="137"/>
      <c r="C8" s="137"/>
      <c r="D8" s="138"/>
      <c r="E8" s="138"/>
      <c r="F8" s="138"/>
      <c r="G8" s="138"/>
      <c r="H8" s="138"/>
      <c r="I8" s="138"/>
      <c r="J8" s="138"/>
      <c r="K8" s="138"/>
      <c r="L8" s="138"/>
      <c r="M8" s="138"/>
      <c r="N8" s="138"/>
      <c r="O8" s="138"/>
      <c r="P8" s="138"/>
      <c r="Q8" s="138"/>
      <c r="R8" s="138"/>
      <c r="S8" s="138"/>
      <c r="T8" s="138"/>
      <c r="U8" s="138"/>
      <c r="V8" s="138"/>
      <c r="W8" s="138"/>
      <c r="X8" s="138"/>
      <c r="Y8" s="138"/>
      <c r="Z8" s="138"/>
      <c r="AA8" s="138"/>
      <c r="AB8" s="139"/>
      <c r="AC8" s="139"/>
      <c r="AD8" s="139"/>
      <c r="AE8" s="138"/>
      <c r="AF8" s="139"/>
      <c r="AG8" s="139"/>
      <c r="AH8" s="139"/>
      <c r="AI8" s="139"/>
      <c r="AJ8" s="139"/>
      <c r="AK8" s="138"/>
    </row>
    <row r="9" spans="1:38">
      <c r="A9" s="226" t="s">
        <v>369</v>
      </c>
      <c r="B9" s="226"/>
      <c r="C9" s="140" t="s">
        <v>367</v>
      </c>
      <c r="D9" s="140" t="str">
        <f>Echantillon!A11</f>
        <v>P01</v>
      </c>
      <c r="E9" s="140" t="str">
        <f>Echantillon!A12</f>
        <v>P02</v>
      </c>
      <c r="F9" s="140" t="str">
        <f>Echantillon!A13</f>
        <v>P03</v>
      </c>
      <c r="G9" s="140" t="str">
        <f>Echantillon!A14</f>
        <v>P04</v>
      </c>
      <c r="H9" s="140" t="str">
        <f>Echantillon!A15</f>
        <v>P05</v>
      </c>
      <c r="I9" s="140" t="str">
        <f>Echantillon!A16</f>
        <v>P06</v>
      </c>
      <c r="J9" s="140" t="str">
        <f>Echantillon!A17</f>
        <v>P07</v>
      </c>
      <c r="K9" s="140" t="str">
        <f>Echantillon!A18</f>
        <v>P08</v>
      </c>
      <c r="L9" s="140" t="str">
        <f>Echantillon!A19</f>
        <v>P09</v>
      </c>
      <c r="M9" s="140" t="str">
        <f>Echantillon!A20</f>
        <v>P10</v>
      </c>
      <c r="N9" s="140" t="str">
        <f>Echantillon!A21</f>
        <v>P11</v>
      </c>
      <c r="O9" s="140" t="str">
        <f>Echantillon!A22</f>
        <v>P12</v>
      </c>
      <c r="P9" s="140" t="str">
        <f>Echantillon!A23</f>
        <v>P13</v>
      </c>
      <c r="Q9" s="140" t="str">
        <f>Echantillon!A24</f>
        <v>P14</v>
      </c>
      <c r="R9" s="140" t="str">
        <f>Echantillon!A25</f>
        <v>P15</v>
      </c>
      <c r="S9" s="140" t="str">
        <f>Echantillon!A26</f>
        <v>P16</v>
      </c>
      <c r="T9" s="140" t="str">
        <f>Echantillon!A27</f>
        <v>P17</v>
      </c>
      <c r="U9" s="140" t="str">
        <f>Echantillon!A28</f>
        <v>P18</v>
      </c>
      <c r="V9" s="140" t="str">
        <f>Echantillon!A29</f>
        <v>P19</v>
      </c>
      <c r="W9" s="140" t="str">
        <f>Echantillon!A30</f>
        <v>P20</v>
      </c>
      <c r="X9" s="140"/>
      <c r="Y9" s="140"/>
      <c r="Z9" s="140"/>
      <c r="AA9" s="140" t="s">
        <v>197</v>
      </c>
      <c r="AB9" s="141" t="s">
        <v>198</v>
      </c>
      <c r="AC9" s="141" t="s">
        <v>199</v>
      </c>
      <c r="AD9" s="141" t="s">
        <v>200</v>
      </c>
      <c r="AE9" s="140" t="s">
        <v>201</v>
      </c>
      <c r="AF9" s="141"/>
      <c r="AG9" s="226" t="s">
        <v>365</v>
      </c>
      <c r="AH9" s="226"/>
      <c r="AI9" s="226"/>
      <c r="AJ9" s="226"/>
      <c r="AK9" s="226"/>
      <c r="AL9" s="19"/>
    </row>
    <row r="10" spans="1:38">
      <c r="A10" s="19" t="str">
        <f>Criteres!B4</f>
        <v>Images</v>
      </c>
      <c r="B10" s="19" t="str">
        <f>Criteres!C4</f>
        <v>1.1</v>
      </c>
      <c r="C10" s="19" t="str">
        <f>Criteres!D4</f>
        <v>A</v>
      </c>
      <c r="D10" s="19" t="str">
        <f>'P01'!E4</f>
        <v>C</v>
      </c>
      <c r="E10" s="19" t="str">
        <f>'P02'!E4</f>
        <v>NA</v>
      </c>
      <c r="F10" s="19" t="str">
        <f>'P03'!E4</f>
        <v>NA</v>
      </c>
      <c r="G10" s="19" t="str">
        <f>'P04'!E4</f>
        <v>C</v>
      </c>
      <c r="H10" s="19" t="str">
        <f>'P05'!E4</f>
        <v>NA</v>
      </c>
      <c r="I10" s="19" t="str">
        <f>'P06'!E4</f>
        <v>NA</v>
      </c>
      <c r="J10" s="19" t="str">
        <f>'P07'!E4</f>
        <v>NA</v>
      </c>
      <c r="K10" s="19" t="str">
        <f>'P08'!E4</f>
        <v>NA</v>
      </c>
      <c r="L10" s="19" t="str">
        <f>'P09'!E4</f>
        <v>NA</v>
      </c>
      <c r="M10" s="19" t="str">
        <f>'P10'!E4</f>
        <v>NA</v>
      </c>
      <c r="N10" s="19" t="str">
        <f>'P11'!E4</f>
        <v>NA</v>
      </c>
      <c r="O10" s="19" t="str">
        <f>'P12'!E4</f>
        <v>NT</v>
      </c>
      <c r="P10" s="19" t="str">
        <f>'P13'!E4</f>
        <v>NT</v>
      </c>
      <c r="Q10" s="19" t="str">
        <f>'P14'!E4</f>
        <v>NT</v>
      </c>
      <c r="R10" s="19" t="str">
        <f>'P15'!E4</f>
        <v>NT</v>
      </c>
      <c r="S10" s="19" t="str">
        <f>'P16'!E4</f>
        <v>NT</v>
      </c>
      <c r="T10" s="19" t="str">
        <f>'P17'!E4</f>
        <v>NT</v>
      </c>
      <c r="U10" s="19" t="str">
        <f>'P18'!E4</f>
        <v>NT</v>
      </c>
      <c r="V10" s="19" t="str">
        <f>'P19'!E4</f>
        <v>NT</v>
      </c>
      <c r="W10" s="19" t="str">
        <f>'P20'!E4</f>
        <v>NT</v>
      </c>
      <c r="X10" s="19"/>
      <c r="Y10" s="19"/>
      <c r="Z10" s="19"/>
      <c r="AA10" s="19">
        <v>1</v>
      </c>
      <c r="AB10" s="20">
        <f>COUNTIF(BaseDeCalcul!D10:Z10,"C")</f>
        <v>2</v>
      </c>
      <c r="AC10" s="20">
        <f>COUNTIF(BaseDeCalcul!D10:Z10,"NC")</f>
        <v>0</v>
      </c>
      <c r="AD10" s="20">
        <f>COUNTIF(BaseDeCalcul!D10:Z10,"NA")</f>
        <v>9</v>
      </c>
      <c r="AE10" s="21" t="str">
        <f>IF(COUNTIF(D10:W10,"NC")&gt;0,"NC",IF(COUNTIF(D10:W10,"C")&gt;0,"C",IF(COUNTIF(D10:W10,"NA")&gt;0,"NA","NT")))</f>
        <v>C</v>
      </c>
      <c r="AF10" s="20"/>
      <c r="AG10" s="20"/>
      <c r="AH10" s="20"/>
      <c r="AI10" s="20"/>
      <c r="AJ10" s="20"/>
      <c r="AK10" s="19"/>
      <c r="AL10" s="19"/>
    </row>
    <row r="11" spans="1:38">
      <c r="A11" s="19" t="str">
        <f>Criteres!B5</f>
        <v>Images</v>
      </c>
      <c r="B11" s="19" t="str">
        <f>Criteres!C5</f>
        <v>1.2</v>
      </c>
      <c r="C11" s="19" t="str">
        <f>Criteres!D5</f>
        <v>A</v>
      </c>
      <c r="D11" s="19" t="str">
        <f>'P01'!E5</f>
        <v>NA</v>
      </c>
      <c r="E11" s="19" t="str">
        <f>'P02'!E5</f>
        <v>C</v>
      </c>
      <c r="F11" s="19" t="str">
        <f>'P03'!E5</f>
        <v>NA</v>
      </c>
      <c r="G11" s="19" t="str">
        <f>'P04'!E5</f>
        <v>NA</v>
      </c>
      <c r="H11" s="19" t="str">
        <f>'P05'!E5</f>
        <v>NA</v>
      </c>
      <c r="I11" s="19" t="str">
        <f>'P06'!E5</f>
        <v>NA</v>
      </c>
      <c r="J11" s="19" t="str">
        <f>'P07'!E5</f>
        <v>NA</v>
      </c>
      <c r="K11" s="19" t="str">
        <f>'P08'!E5</f>
        <v>NA</v>
      </c>
      <c r="L11" s="19" t="str">
        <f>'P09'!E5</f>
        <v>NA</v>
      </c>
      <c r="M11" s="19" t="str">
        <f>'P10'!E5</f>
        <v>NA</v>
      </c>
      <c r="N11" s="19" t="str">
        <f>'P11'!E5</f>
        <v>NC</v>
      </c>
      <c r="O11" s="19" t="str">
        <f>'P12'!E5</f>
        <v>NT</v>
      </c>
      <c r="P11" s="19" t="str">
        <f>'P13'!E5</f>
        <v>NT</v>
      </c>
      <c r="Q11" s="19" t="str">
        <f>'P14'!E5</f>
        <v>NT</v>
      </c>
      <c r="R11" s="19" t="str">
        <f>'P15'!E5</f>
        <v>NT</v>
      </c>
      <c r="S11" s="19" t="str">
        <f>'P16'!E5</f>
        <v>NT</v>
      </c>
      <c r="T11" s="19" t="str">
        <f>'P17'!E5</f>
        <v>NT</v>
      </c>
      <c r="U11" s="19" t="str">
        <f>'P18'!E5</f>
        <v>NT</v>
      </c>
      <c r="V11" s="19" t="str">
        <f>'P19'!E5</f>
        <v>NT</v>
      </c>
      <c r="W11" s="19" t="str">
        <f>'P20'!E5</f>
        <v>NT</v>
      </c>
      <c r="X11" s="19"/>
      <c r="Y11" s="19"/>
      <c r="Z11" s="19"/>
      <c r="AA11" s="19">
        <v>2</v>
      </c>
      <c r="AB11" s="20">
        <f>COUNTIF(BaseDeCalcul!D11:Z11,"C")</f>
        <v>1</v>
      </c>
      <c r="AC11" s="20">
        <f>COUNTIF(BaseDeCalcul!D11:Z11,"NC")</f>
        <v>1</v>
      </c>
      <c r="AD11" s="20">
        <f>COUNTIF(BaseDeCalcul!D11:Z11,"NA")</f>
        <v>9</v>
      </c>
      <c r="AE11" s="21" t="str">
        <f t="shared" ref="AE11:AE43" si="5">IF(COUNTIF(D11:W11,"NC")&gt;0,"NC",IF(COUNTIF(D11:W11,"C")&gt;0,"C",IF(COUNTIF(D11:W11,"NA")&gt;0,"NA","NT")))</f>
        <v>NC</v>
      </c>
      <c r="AF11" s="20"/>
      <c r="AG11" s="20"/>
      <c r="AH11" s="20"/>
      <c r="AI11" s="20"/>
      <c r="AJ11" s="20"/>
      <c r="AK11" s="19"/>
      <c r="AL11" s="19"/>
    </row>
    <row r="12" spans="1:38">
      <c r="A12" s="19" t="str">
        <f>Criteres!B6</f>
        <v>Images</v>
      </c>
      <c r="B12" s="19" t="str">
        <f>Criteres!C6</f>
        <v>1.3</v>
      </c>
      <c r="C12" s="19" t="str">
        <f>Criteres!D6</f>
        <v>A</v>
      </c>
      <c r="D12" s="19" t="str">
        <f>'P01'!E6</f>
        <v>NC</v>
      </c>
      <c r="E12" s="19" t="str">
        <f>'P02'!E6</f>
        <v>NA</v>
      </c>
      <c r="F12" s="19" t="str">
        <f>'P03'!E6</f>
        <v>NA</v>
      </c>
      <c r="G12" s="19" t="str">
        <f>'P04'!E6</f>
        <v>C</v>
      </c>
      <c r="H12" s="19" t="str">
        <f>'P05'!E6</f>
        <v>NA</v>
      </c>
      <c r="I12" s="19" t="str">
        <f>'P06'!E6</f>
        <v>NA</v>
      </c>
      <c r="J12" s="19" t="str">
        <f>'P07'!E6</f>
        <v>NA</v>
      </c>
      <c r="K12" s="19" t="str">
        <f>'P08'!E6</f>
        <v>NA</v>
      </c>
      <c r="L12" s="19" t="str">
        <f>'P09'!E6</f>
        <v>NA</v>
      </c>
      <c r="M12" s="19" t="str">
        <f>'P10'!E6</f>
        <v>NA</v>
      </c>
      <c r="N12" s="19" t="str">
        <f>'P11'!E6</f>
        <v>NA</v>
      </c>
      <c r="O12" s="19" t="str">
        <f>'P12'!E6</f>
        <v>NT</v>
      </c>
      <c r="P12" s="19" t="str">
        <f>'P13'!E6</f>
        <v>NT</v>
      </c>
      <c r="Q12" s="19" t="str">
        <f>'P14'!E6</f>
        <v>NT</v>
      </c>
      <c r="R12" s="19" t="str">
        <f>'P15'!E6</f>
        <v>NT</v>
      </c>
      <c r="S12" s="19" t="str">
        <f>'P16'!E6</f>
        <v>NT</v>
      </c>
      <c r="T12" s="19" t="str">
        <f>'P17'!E6</f>
        <v>NT</v>
      </c>
      <c r="U12" s="19" t="str">
        <f>'P18'!E6</f>
        <v>NT</v>
      </c>
      <c r="V12" s="19" t="str">
        <f>'P19'!E6</f>
        <v>NT</v>
      </c>
      <c r="W12" s="19" t="str">
        <f>'P20'!E6</f>
        <v>NT</v>
      </c>
      <c r="X12" s="19"/>
      <c r="Y12" s="19"/>
      <c r="Z12" s="19"/>
      <c r="AA12" s="19">
        <v>3</v>
      </c>
      <c r="AB12" s="20">
        <f>COUNTIF(BaseDeCalcul!D12:Z12,"C")</f>
        <v>1</v>
      </c>
      <c r="AC12" s="20">
        <f>COUNTIF(BaseDeCalcul!D12:Z12,"NC")</f>
        <v>1</v>
      </c>
      <c r="AD12" s="20">
        <f>COUNTIF(BaseDeCalcul!D12:Z12,"NA")</f>
        <v>9</v>
      </c>
      <c r="AE12" s="21" t="str">
        <f t="shared" si="5"/>
        <v>NC</v>
      </c>
      <c r="AF12" s="20"/>
      <c r="AG12" s="221" t="s">
        <v>202</v>
      </c>
      <c r="AH12" s="221"/>
      <c r="AI12" s="221"/>
      <c r="AJ12" s="221"/>
      <c r="AK12" s="221"/>
      <c r="AL12" s="19"/>
    </row>
    <row r="13" spans="1:38">
      <c r="A13" s="19" t="str">
        <f>Criteres!B7</f>
        <v>Images</v>
      </c>
      <c r="B13" s="19" t="str">
        <f>Criteres!C7</f>
        <v>1.4</v>
      </c>
      <c r="C13" s="19" t="str">
        <f>Criteres!D7</f>
        <v>A</v>
      </c>
      <c r="D13" s="19" t="str">
        <f>'P01'!E7</f>
        <v>NA</v>
      </c>
      <c r="E13" s="19" t="str">
        <f>'P02'!E7</f>
        <v>NA</v>
      </c>
      <c r="F13" s="19" t="str">
        <f>'P03'!E7</f>
        <v>NA</v>
      </c>
      <c r="G13" s="19" t="str">
        <f>'P04'!E7</f>
        <v>NA</v>
      </c>
      <c r="H13" s="19" t="str">
        <f>'P05'!E7</f>
        <v>NA</v>
      </c>
      <c r="I13" s="19" t="str">
        <f>'P06'!E7</f>
        <v>NA</v>
      </c>
      <c r="J13" s="19" t="str">
        <f>'P07'!E7</f>
        <v>NA</v>
      </c>
      <c r="K13" s="19" t="str">
        <f>'P08'!E7</f>
        <v>NA</v>
      </c>
      <c r="L13" s="19" t="str">
        <f>'P09'!E7</f>
        <v>NA</v>
      </c>
      <c r="M13" s="19" t="str">
        <f>'P10'!E7</f>
        <v>NA</v>
      </c>
      <c r="N13" s="19" t="str">
        <f>'P11'!E7</f>
        <v>NA</v>
      </c>
      <c r="O13" s="19" t="str">
        <f>'P12'!E7</f>
        <v>NT</v>
      </c>
      <c r="P13" s="19" t="str">
        <f>'P13'!E7</f>
        <v>NT</v>
      </c>
      <c r="Q13" s="19" t="str">
        <f>'P14'!E7</f>
        <v>NT</v>
      </c>
      <c r="R13" s="19" t="str">
        <f>'P15'!E7</f>
        <v>NT</v>
      </c>
      <c r="S13" s="19" t="str">
        <f>'P16'!E7</f>
        <v>NT</v>
      </c>
      <c r="T13" s="19" t="str">
        <f>'P17'!E7</f>
        <v>NT</v>
      </c>
      <c r="U13" s="19" t="str">
        <f>'P18'!E7</f>
        <v>NT</v>
      </c>
      <c r="V13" s="19" t="str">
        <f>'P19'!E7</f>
        <v>NT</v>
      </c>
      <c r="W13" s="19" t="str">
        <f>'P20'!E7</f>
        <v>NT</v>
      </c>
      <c r="X13" s="19"/>
      <c r="Y13" s="19"/>
      <c r="Z13" s="19"/>
      <c r="AA13" s="19">
        <v>4</v>
      </c>
      <c r="AB13" s="20">
        <f>COUNTIF(BaseDeCalcul!D13:Z13,"C")</f>
        <v>0</v>
      </c>
      <c r="AC13" s="20">
        <f>COUNTIF(BaseDeCalcul!D13:Z13,"NC")</f>
        <v>0</v>
      </c>
      <c r="AD13" s="20">
        <f>COUNTIF(BaseDeCalcul!D13:Z13,"NA")</f>
        <v>11</v>
      </c>
      <c r="AE13" s="21" t="str">
        <f t="shared" si="5"/>
        <v>NA</v>
      </c>
      <c r="AF13" s="20"/>
      <c r="AG13" s="22"/>
      <c r="AH13" s="22" t="s">
        <v>198</v>
      </c>
      <c r="AI13" s="22" t="s">
        <v>199</v>
      </c>
      <c r="AJ13" s="22" t="s">
        <v>200</v>
      </c>
      <c r="AK13" s="22" t="s">
        <v>203</v>
      </c>
      <c r="AL13" s="19"/>
    </row>
    <row r="14" spans="1:38">
      <c r="A14" s="19" t="str">
        <f>Criteres!B8</f>
        <v>Images</v>
      </c>
      <c r="B14" s="19" t="str">
        <f>Criteres!C8</f>
        <v>1.5</v>
      </c>
      <c r="C14" s="19" t="str">
        <f>Criteres!D8</f>
        <v>A</v>
      </c>
      <c r="D14" s="19" t="str">
        <f>'P01'!E8</f>
        <v>NA</v>
      </c>
      <c r="E14" s="19" t="str">
        <f>'P02'!E8</f>
        <v>NA</v>
      </c>
      <c r="F14" s="19" t="str">
        <f>'P03'!E8</f>
        <v>NA</v>
      </c>
      <c r="G14" s="19" t="str">
        <f>'P04'!E8</f>
        <v>NA</v>
      </c>
      <c r="H14" s="19" t="str">
        <f>'P05'!E8</f>
        <v>NA</v>
      </c>
      <c r="I14" s="19" t="str">
        <f>'P06'!E8</f>
        <v>NA</v>
      </c>
      <c r="J14" s="19" t="str">
        <f>'P07'!E8</f>
        <v>NA</v>
      </c>
      <c r="K14" s="19" t="str">
        <f>'P08'!E8</f>
        <v>NA</v>
      </c>
      <c r="L14" s="19" t="str">
        <f>'P09'!E8</f>
        <v>NA</v>
      </c>
      <c r="M14" s="19" t="str">
        <f>'P10'!E8</f>
        <v>NA</v>
      </c>
      <c r="N14" s="19" t="str">
        <f>'P11'!E8</f>
        <v>NA</v>
      </c>
      <c r="O14" s="19" t="str">
        <f>'P12'!E8</f>
        <v>NT</v>
      </c>
      <c r="P14" s="19" t="str">
        <f>'P13'!E8</f>
        <v>NT</v>
      </c>
      <c r="Q14" s="19" t="str">
        <f>'P14'!E8</f>
        <v>NT</v>
      </c>
      <c r="R14" s="19" t="str">
        <f>'P15'!E8</f>
        <v>NT</v>
      </c>
      <c r="S14" s="19" t="str">
        <f>'P16'!E8</f>
        <v>NT</v>
      </c>
      <c r="T14" s="19" t="str">
        <f>'P17'!E8</f>
        <v>NT</v>
      </c>
      <c r="U14" s="19" t="str">
        <f>'P18'!E8</f>
        <v>NT</v>
      </c>
      <c r="V14" s="19" t="str">
        <f>'P19'!E8</f>
        <v>NT</v>
      </c>
      <c r="W14" s="19" t="str">
        <f>'P20'!E8</f>
        <v>NT</v>
      </c>
      <c r="X14" s="19"/>
      <c r="Y14" s="19"/>
      <c r="Z14" s="19"/>
      <c r="AA14" s="19">
        <v>5</v>
      </c>
      <c r="AB14" s="20">
        <f>COUNTIF(BaseDeCalcul!D14:Z14,"C")</f>
        <v>0</v>
      </c>
      <c r="AC14" s="20">
        <f>COUNTIF(BaseDeCalcul!D14:Z14,"NC")</f>
        <v>0</v>
      </c>
      <c r="AD14" s="20">
        <f>COUNTIF(BaseDeCalcul!D14:Z14,"NA")</f>
        <v>11</v>
      </c>
      <c r="AE14" s="21" t="str">
        <f t="shared" si="5"/>
        <v>NA</v>
      </c>
      <c r="AF14" s="20"/>
      <c r="AG14" s="22" t="s">
        <v>34</v>
      </c>
      <c r="AH14" s="23">
        <f t="shared" ref="AH14:AJ16" si="6">COUNTIFS($AE$10:$AE$146,AH$13,$C$10:$C$146,$AG14)</f>
        <v>21</v>
      </c>
      <c r="AI14" s="23">
        <f t="shared" si="6"/>
        <v>23</v>
      </c>
      <c r="AJ14" s="23">
        <f t="shared" si="6"/>
        <v>39</v>
      </c>
      <c r="AK14" s="22">
        <f>BaseDeCalcul!AH14+BaseDeCalcul!AI14</f>
        <v>44</v>
      </c>
      <c r="AL14" s="19"/>
    </row>
    <row r="15" spans="1:38">
      <c r="A15" s="19" t="str">
        <f>Criteres!B9</f>
        <v>Images</v>
      </c>
      <c r="B15" s="19" t="str">
        <f>Criteres!C9</f>
        <v>1.6</v>
      </c>
      <c r="C15" s="19" t="str">
        <f>Criteres!D9</f>
        <v>A</v>
      </c>
      <c r="D15" s="19" t="str">
        <f>'P01'!E9</f>
        <v>NA</v>
      </c>
      <c r="E15" s="19" t="str">
        <f>'P02'!E9</f>
        <v>NA</v>
      </c>
      <c r="F15" s="19" t="str">
        <f>'P03'!E9</f>
        <v>NA</v>
      </c>
      <c r="G15" s="19" t="str">
        <f>'P04'!E9</f>
        <v>NA</v>
      </c>
      <c r="H15" s="19" t="str">
        <f>'P05'!E9</f>
        <v>NA</v>
      </c>
      <c r="I15" s="19" t="str">
        <f>'P06'!E9</f>
        <v>NA</v>
      </c>
      <c r="J15" s="19" t="str">
        <f>'P07'!E9</f>
        <v>NA</v>
      </c>
      <c r="K15" s="19" t="str">
        <f>'P08'!E9</f>
        <v>NA</v>
      </c>
      <c r="L15" s="19" t="str">
        <f>'P09'!E9</f>
        <v>NA</v>
      </c>
      <c r="M15" s="19" t="str">
        <f>'P10'!E9</f>
        <v>NA</v>
      </c>
      <c r="N15" s="19" t="str">
        <f>'P11'!E9</f>
        <v>NA</v>
      </c>
      <c r="O15" s="19" t="str">
        <f>'P12'!E9</f>
        <v>NT</v>
      </c>
      <c r="P15" s="19" t="str">
        <f>'P13'!E9</f>
        <v>NT</v>
      </c>
      <c r="Q15" s="19" t="str">
        <f>'P14'!E9</f>
        <v>NT</v>
      </c>
      <c r="R15" s="19" t="str">
        <f>'P15'!E9</f>
        <v>NT</v>
      </c>
      <c r="S15" s="19" t="str">
        <f>'P16'!E9</f>
        <v>NT</v>
      </c>
      <c r="T15" s="19" t="str">
        <f>'P17'!E9</f>
        <v>NT</v>
      </c>
      <c r="U15" s="19" t="str">
        <f>'P18'!E9</f>
        <v>NT</v>
      </c>
      <c r="V15" s="19" t="str">
        <f>'P19'!E9</f>
        <v>NT</v>
      </c>
      <c r="W15" s="19" t="str">
        <f>'P20'!E9</f>
        <v>NT</v>
      </c>
      <c r="X15" s="19"/>
      <c r="Y15" s="19"/>
      <c r="Z15" s="19"/>
      <c r="AA15" s="19">
        <v>6</v>
      </c>
      <c r="AB15" s="20">
        <f>COUNTIF(BaseDeCalcul!D15:Z15,"C")</f>
        <v>0</v>
      </c>
      <c r="AC15" s="20">
        <f>COUNTIF(BaseDeCalcul!D15:Z15,"NC")</f>
        <v>0</v>
      </c>
      <c r="AD15" s="20">
        <f>COUNTIF(BaseDeCalcul!D15:Z15,"NA")</f>
        <v>11</v>
      </c>
      <c r="AE15" s="21" t="str">
        <f t="shared" si="5"/>
        <v>NA</v>
      </c>
      <c r="AF15" s="20"/>
      <c r="AG15" s="22" t="s">
        <v>42</v>
      </c>
      <c r="AH15" s="23">
        <f t="shared" si="6"/>
        <v>6</v>
      </c>
      <c r="AI15" s="23">
        <f t="shared" si="6"/>
        <v>8</v>
      </c>
      <c r="AJ15" s="23">
        <f t="shared" si="6"/>
        <v>9</v>
      </c>
      <c r="AK15" s="22">
        <f>BaseDeCalcul!AH15+BaseDeCalcul!AI15</f>
        <v>14</v>
      </c>
      <c r="AL15" s="19"/>
    </row>
    <row r="16" spans="1:38">
      <c r="A16" s="19" t="str">
        <f>Criteres!B10</f>
        <v>Images</v>
      </c>
      <c r="B16" s="19" t="str">
        <f>Criteres!C10</f>
        <v>1.7</v>
      </c>
      <c r="C16" s="19" t="str">
        <f>Criteres!D10</f>
        <v>A</v>
      </c>
      <c r="D16" s="19" t="str">
        <f>'P01'!E10</f>
        <v>NA</v>
      </c>
      <c r="E16" s="19" t="str">
        <f>'P02'!E10</f>
        <v>NA</v>
      </c>
      <c r="F16" s="19" t="str">
        <f>'P03'!E10</f>
        <v>NA</v>
      </c>
      <c r="G16" s="19" t="str">
        <f>'P04'!E10</f>
        <v>NA</v>
      </c>
      <c r="H16" s="19" t="str">
        <f>'P05'!E10</f>
        <v>NA</v>
      </c>
      <c r="I16" s="19" t="str">
        <f>'P06'!E10</f>
        <v>NA</v>
      </c>
      <c r="J16" s="19" t="str">
        <f>'P07'!E10</f>
        <v>NA</v>
      </c>
      <c r="K16" s="19" t="str">
        <f>'P08'!E10</f>
        <v>NA</v>
      </c>
      <c r="L16" s="19" t="str">
        <f>'P09'!E10</f>
        <v>NA</v>
      </c>
      <c r="M16" s="19" t="str">
        <f>'P10'!E10</f>
        <v>NA</v>
      </c>
      <c r="N16" s="19" t="str">
        <f>'P11'!E10</f>
        <v>NA</v>
      </c>
      <c r="O16" s="19" t="str">
        <f>'P12'!E10</f>
        <v>NT</v>
      </c>
      <c r="P16" s="19" t="str">
        <f>'P13'!E10</f>
        <v>NT</v>
      </c>
      <c r="Q16" s="19" t="str">
        <f>'P14'!E10</f>
        <v>NT</v>
      </c>
      <c r="R16" s="19" t="str">
        <f>'P15'!E10</f>
        <v>NT</v>
      </c>
      <c r="S16" s="19" t="str">
        <f>'P16'!E10</f>
        <v>NT</v>
      </c>
      <c r="T16" s="19" t="str">
        <f>'P17'!E10</f>
        <v>NT</v>
      </c>
      <c r="U16" s="19" t="str">
        <f>'P18'!E10</f>
        <v>NT</v>
      </c>
      <c r="V16" s="19" t="str">
        <f>'P19'!E10</f>
        <v>NT</v>
      </c>
      <c r="W16" s="19" t="str">
        <f>'P20'!E10</f>
        <v>NT</v>
      </c>
      <c r="X16" s="19"/>
      <c r="Y16" s="19"/>
      <c r="Z16" s="19"/>
      <c r="AA16" s="19">
        <v>7</v>
      </c>
      <c r="AB16" s="20">
        <f>COUNTIF(BaseDeCalcul!D16:Z16,"C")</f>
        <v>0</v>
      </c>
      <c r="AC16" s="20">
        <f>COUNTIF(BaseDeCalcul!D16:Z16,"NC")</f>
        <v>0</v>
      </c>
      <c r="AD16" s="20">
        <f>COUNTIF(BaseDeCalcul!D16:Z16,"NA")</f>
        <v>11</v>
      </c>
      <c r="AE16" s="21" t="str">
        <f t="shared" si="5"/>
        <v>NA</v>
      </c>
      <c r="AF16" s="20"/>
      <c r="AG16" s="22" t="s">
        <v>44</v>
      </c>
      <c r="AH16" s="23">
        <f t="shared" si="6"/>
        <v>0</v>
      </c>
      <c r="AI16" s="23">
        <f t="shared" si="6"/>
        <v>0</v>
      </c>
      <c r="AJ16" s="23">
        <f t="shared" si="6"/>
        <v>21</v>
      </c>
      <c r="AK16" s="22">
        <f>BaseDeCalcul!AH16+BaseDeCalcul!AI16</f>
        <v>0</v>
      </c>
      <c r="AL16" s="19"/>
    </row>
    <row r="17" spans="1:38">
      <c r="A17" s="19" t="str">
        <f>Criteres!B11</f>
        <v>Images</v>
      </c>
      <c r="B17" s="19" t="str">
        <f>Criteres!C11</f>
        <v>1.8</v>
      </c>
      <c r="C17" s="19" t="str">
        <f>Criteres!D11</f>
        <v>AA</v>
      </c>
      <c r="D17" s="19" t="str">
        <f>'P01'!E11</f>
        <v>NA</v>
      </c>
      <c r="E17" s="19" t="str">
        <f>'P02'!E11</f>
        <v>NA</v>
      </c>
      <c r="F17" s="19" t="str">
        <f>'P03'!E11</f>
        <v>NA</v>
      </c>
      <c r="G17" s="19" t="str">
        <f>'P04'!E11</f>
        <v>NA</v>
      </c>
      <c r="H17" s="19" t="str">
        <f>'P05'!E11</f>
        <v>NA</v>
      </c>
      <c r="I17" s="19" t="str">
        <f>'P06'!E11</f>
        <v>NA</v>
      </c>
      <c r="J17" s="19" t="str">
        <f>'P07'!E11</f>
        <v>NA</v>
      </c>
      <c r="K17" s="19" t="str">
        <f>'P08'!E11</f>
        <v>NA</v>
      </c>
      <c r="L17" s="19" t="str">
        <f>'P09'!E11</f>
        <v>NA</v>
      </c>
      <c r="M17" s="19" t="str">
        <f>'P10'!E11</f>
        <v>NA</v>
      </c>
      <c r="N17" s="19" t="str">
        <f>'P11'!E11</f>
        <v>NA</v>
      </c>
      <c r="O17" s="19" t="str">
        <f>'P12'!E11</f>
        <v>NT</v>
      </c>
      <c r="P17" s="19" t="str">
        <f>'P13'!E11</f>
        <v>NT</v>
      </c>
      <c r="Q17" s="19" t="str">
        <f>'P14'!E11</f>
        <v>NT</v>
      </c>
      <c r="R17" s="19" t="str">
        <f>'P15'!E11</f>
        <v>NT</v>
      </c>
      <c r="S17" s="19" t="str">
        <f>'P16'!E11</f>
        <v>NT</v>
      </c>
      <c r="T17" s="19" t="str">
        <f>'P17'!E11</f>
        <v>NT</v>
      </c>
      <c r="U17" s="19" t="str">
        <f>'P18'!E11</f>
        <v>NT</v>
      </c>
      <c r="V17" s="19" t="str">
        <f>'P19'!E11</f>
        <v>NT</v>
      </c>
      <c r="W17" s="19" t="str">
        <f>'P20'!E11</f>
        <v>NT</v>
      </c>
      <c r="X17" s="19"/>
      <c r="Y17" s="19"/>
      <c r="Z17" s="19"/>
      <c r="AA17" s="19">
        <v>8</v>
      </c>
      <c r="AB17" s="20">
        <f>COUNTIF(BaseDeCalcul!D17:Z17,"C")</f>
        <v>0</v>
      </c>
      <c r="AC17" s="20">
        <f>COUNTIF(BaseDeCalcul!D17:Z17,"NC")</f>
        <v>0</v>
      </c>
      <c r="AD17" s="20">
        <f>COUNTIF(BaseDeCalcul!D17:Z17,"NA")</f>
        <v>11</v>
      </c>
      <c r="AE17" s="21" t="str">
        <f t="shared" si="5"/>
        <v>NA</v>
      </c>
      <c r="AF17" s="20"/>
      <c r="AG17" s="24" t="s">
        <v>204</v>
      </c>
      <c r="AH17" s="22">
        <f>SUM(BaseDeCalcul!AH14:AH15)</f>
        <v>27</v>
      </c>
      <c r="AI17" s="22">
        <f>SUM(BaseDeCalcul!AI14:AI15)</f>
        <v>31</v>
      </c>
      <c r="AJ17" s="22">
        <f>SUM(BaseDeCalcul!AJ14:AJ16)</f>
        <v>69</v>
      </c>
      <c r="AK17" s="22">
        <f>SUM(BaseDeCalcul!AH17:AI17)</f>
        <v>58</v>
      </c>
      <c r="AL17" s="19"/>
    </row>
    <row r="18" spans="1:38">
      <c r="A18" s="19" t="str">
        <f>Criteres!B12</f>
        <v>Images</v>
      </c>
      <c r="B18" s="19" t="str">
        <f>Criteres!C12</f>
        <v>1.9</v>
      </c>
      <c r="C18" s="19" t="str">
        <f>Criteres!D12</f>
        <v>A</v>
      </c>
      <c r="D18" s="19" t="str">
        <f>'P01'!E12</f>
        <v>NA</v>
      </c>
      <c r="E18" s="19" t="str">
        <f>'P02'!E12</f>
        <v>NA</v>
      </c>
      <c r="F18" s="19" t="str">
        <f>'P03'!E12</f>
        <v>NA</v>
      </c>
      <c r="G18" s="19" t="str">
        <f>'P04'!E12</f>
        <v>NA</v>
      </c>
      <c r="H18" s="19" t="str">
        <f>'P05'!E12</f>
        <v>NA</v>
      </c>
      <c r="I18" s="19" t="str">
        <f>'P06'!E12</f>
        <v>NA</v>
      </c>
      <c r="J18" s="19" t="str">
        <f>'P07'!E12</f>
        <v>NA</v>
      </c>
      <c r="K18" s="19" t="str">
        <f>'P08'!E12</f>
        <v>NA</v>
      </c>
      <c r="L18" s="19" t="str">
        <f>'P09'!E12</f>
        <v>NA</v>
      </c>
      <c r="M18" s="19" t="str">
        <f>'P10'!E12</f>
        <v>NA</v>
      </c>
      <c r="N18" s="19" t="str">
        <f>'P11'!E12</f>
        <v>NA</v>
      </c>
      <c r="O18" s="19" t="str">
        <f>'P12'!E12</f>
        <v>NT</v>
      </c>
      <c r="P18" s="19" t="str">
        <f>'P13'!E12</f>
        <v>NT</v>
      </c>
      <c r="Q18" s="19" t="str">
        <f>'P14'!E12</f>
        <v>NT</v>
      </c>
      <c r="R18" s="19" t="str">
        <f>'P15'!E12</f>
        <v>NT</v>
      </c>
      <c r="S18" s="19" t="str">
        <f>'P16'!E12</f>
        <v>NT</v>
      </c>
      <c r="T18" s="19" t="str">
        <f>'P17'!E12</f>
        <v>NT</v>
      </c>
      <c r="U18" s="19" t="str">
        <f>'P18'!E12</f>
        <v>NT</v>
      </c>
      <c r="V18" s="19" t="str">
        <f>'P19'!E12</f>
        <v>NT</v>
      </c>
      <c r="W18" s="19" t="str">
        <f>'P20'!E12</f>
        <v>NT</v>
      </c>
      <c r="X18" s="19"/>
      <c r="Y18" s="19"/>
      <c r="Z18" s="19"/>
      <c r="AA18" s="19">
        <v>9</v>
      </c>
      <c r="AB18" s="20">
        <f>COUNTIF(BaseDeCalcul!D18:Z18,"C")</f>
        <v>0</v>
      </c>
      <c r="AC18" s="20">
        <f>COUNTIF(BaseDeCalcul!D18:Z18,"NC")</f>
        <v>0</v>
      </c>
      <c r="AD18" s="20">
        <f>COUNTIF(BaseDeCalcul!D18:Z18,"NA")</f>
        <v>11</v>
      </c>
      <c r="AE18" s="21" t="str">
        <f t="shared" si="5"/>
        <v>NA</v>
      </c>
      <c r="AF18" s="20"/>
      <c r="AG18" s="21"/>
      <c r="AH18" s="25"/>
      <c r="AI18" s="25"/>
      <c r="AJ18" s="21"/>
      <c r="AK18" s="19"/>
      <c r="AL18" s="19"/>
    </row>
    <row r="19" spans="1:38">
      <c r="A19" s="19" t="str">
        <f>Criteres!B13</f>
        <v>Images</v>
      </c>
      <c r="B19" s="19" t="str">
        <f>Criteres!C13</f>
        <v>1.10</v>
      </c>
      <c r="C19" s="19" t="str">
        <f>Criteres!D13</f>
        <v>AAA</v>
      </c>
      <c r="D19" s="19" t="str">
        <f>'P01'!E13</f>
        <v>NT</v>
      </c>
      <c r="E19" s="19" t="str">
        <f>'P02'!E13</f>
        <v>NT</v>
      </c>
      <c r="F19" s="19" t="str">
        <f>'P03'!E13</f>
        <v>NA</v>
      </c>
      <c r="G19" s="19" t="str">
        <f>'P04'!E13</f>
        <v>NA</v>
      </c>
      <c r="H19" s="19" t="str">
        <f>'P05'!E13</f>
        <v>NA</v>
      </c>
      <c r="I19" s="19" t="str">
        <f>'P06'!E13</f>
        <v>NA</v>
      </c>
      <c r="J19" s="19" t="str">
        <f>'P07'!E13</f>
        <v>NA</v>
      </c>
      <c r="K19" s="19" t="str">
        <f>'P08'!E13</f>
        <v>NA</v>
      </c>
      <c r="L19" s="19" t="str">
        <f>'P09'!E13</f>
        <v>NA</v>
      </c>
      <c r="M19" s="19" t="str">
        <f>'P10'!E13</f>
        <v>NA</v>
      </c>
      <c r="N19" s="19" t="str">
        <f>'P11'!E13</f>
        <v>NT</v>
      </c>
      <c r="O19" s="19" t="str">
        <f>'P12'!E13</f>
        <v>NT</v>
      </c>
      <c r="P19" s="19" t="str">
        <f>'P13'!E13</f>
        <v>NT</v>
      </c>
      <c r="Q19" s="19" t="str">
        <f>'P14'!E13</f>
        <v>NT</v>
      </c>
      <c r="R19" s="19" t="str">
        <f>'P15'!E13</f>
        <v>NT</v>
      </c>
      <c r="S19" s="19" t="str">
        <f>'P16'!E13</f>
        <v>NT</v>
      </c>
      <c r="T19" s="19" t="str">
        <f>'P17'!E13</f>
        <v>NT</v>
      </c>
      <c r="U19" s="19" t="str">
        <f>'P18'!E13</f>
        <v>NT</v>
      </c>
      <c r="V19" s="19" t="str">
        <f>'P19'!E13</f>
        <v>NT</v>
      </c>
      <c r="W19" s="19" t="str">
        <f>'P20'!E13</f>
        <v>NT</v>
      </c>
      <c r="X19" s="19"/>
      <c r="Y19" s="19"/>
      <c r="Z19" s="19"/>
      <c r="AA19" s="19">
        <v>10</v>
      </c>
      <c r="AB19" s="20">
        <f>COUNTIF(BaseDeCalcul!D19:Z19,"C")</f>
        <v>0</v>
      </c>
      <c r="AC19" s="20">
        <f>COUNTIF(BaseDeCalcul!D19:Z19,"NC")</f>
        <v>0</v>
      </c>
      <c r="AD19" s="20">
        <f>COUNTIF(BaseDeCalcul!D19:Z19,"NA")</f>
        <v>8</v>
      </c>
      <c r="AE19" s="21" t="str">
        <f t="shared" si="5"/>
        <v>NA</v>
      </c>
      <c r="AF19" s="20"/>
      <c r="AG19" s="20"/>
      <c r="AH19" s="20"/>
      <c r="AI19" s="20"/>
      <c r="AJ19" s="20"/>
      <c r="AK19" s="19"/>
      <c r="AL19" s="19"/>
    </row>
    <row r="20" spans="1:38">
      <c r="A20" s="19" t="str">
        <f>Criteres!B14</f>
        <v>Cadres</v>
      </c>
      <c r="B20" s="19" t="str">
        <f>Criteres!C14</f>
        <v>2.1</v>
      </c>
      <c r="C20" s="19" t="str">
        <f>Criteres!D14</f>
        <v>A</v>
      </c>
      <c r="D20" s="19" t="str">
        <f>'P01'!E14</f>
        <v>NA</v>
      </c>
      <c r="E20" s="19" t="str">
        <f>'P02'!E14</f>
        <v>NA</v>
      </c>
      <c r="F20" s="19" t="str">
        <f>'P03'!E14</f>
        <v>NA</v>
      </c>
      <c r="G20" s="19" t="str">
        <f>'P04'!E14</f>
        <v>NA</v>
      </c>
      <c r="H20" s="19" t="str">
        <f>'P05'!E14</f>
        <v>NA</v>
      </c>
      <c r="I20" s="19" t="str">
        <f>'P06'!E14</f>
        <v>NA</v>
      </c>
      <c r="J20" s="19" t="str">
        <f>'P07'!E14</f>
        <v>NA</v>
      </c>
      <c r="K20" s="19" t="str">
        <f>'P08'!E14</f>
        <v>NA</v>
      </c>
      <c r="L20" s="19" t="str">
        <f>'P09'!E14</f>
        <v>NA</v>
      </c>
      <c r="M20" s="19" t="str">
        <f>'P10'!E14</f>
        <v>NA</v>
      </c>
      <c r="N20" s="19" t="str">
        <f>'P11'!E14</f>
        <v>NA</v>
      </c>
      <c r="O20" s="19" t="str">
        <f>'P12'!E14</f>
        <v>NT</v>
      </c>
      <c r="P20" s="19" t="str">
        <f>'P13'!E14</f>
        <v>NT</v>
      </c>
      <c r="Q20" s="19" t="str">
        <f>'P14'!E14</f>
        <v>NT</v>
      </c>
      <c r="R20" s="19" t="str">
        <f>'P15'!E14</f>
        <v>NT</v>
      </c>
      <c r="S20" s="19" t="str">
        <f>'P16'!E14</f>
        <v>NT</v>
      </c>
      <c r="T20" s="19" t="str">
        <f>'P17'!E14</f>
        <v>NT</v>
      </c>
      <c r="U20" s="19" t="str">
        <f>'P18'!E14</f>
        <v>NT</v>
      </c>
      <c r="V20" s="19" t="str">
        <f>'P19'!E14</f>
        <v>NT</v>
      </c>
      <c r="W20" s="19" t="str">
        <f>'P20'!E14</f>
        <v>NT</v>
      </c>
      <c r="X20" s="19"/>
      <c r="Y20" s="19"/>
      <c r="Z20" s="19"/>
      <c r="AA20" s="19">
        <v>11</v>
      </c>
      <c r="AB20" s="20">
        <f>COUNTIF(BaseDeCalcul!D20:Z20,"C")</f>
        <v>0</v>
      </c>
      <c r="AC20" s="20">
        <f>COUNTIF(BaseDeCalcul!D20:Z20,"NC")</f>
        <v>0</v>
      </c>
      <c r="AD20" s="20">
        <f>COUNTIF(BaseDeCalcul!D20:Z20,"NA")</f>
        <v>11</v>
      </c>
      <c r="AE20" s="21" t="str">
        <f t="shared" si="5"/>
        <v>NA</v>
      </c>
      <c r="AF20" s="20"/>
      <c r="AG20" s="222" t="s">
        <v>205</v>
      </c>
      <c r="AH20" s="222"/>
      <c r="AI20" s="222"/>
      <c r="AJ20" s="20"/>
      <c r="AK20" s="19"/>
      <c r="AL20" s="19"/>
    </row>
    <row r="21" spans="1:38">
      <c r="A21" s="19" t="str">
        <f>Criteres!B15</f>
        <v>Cadres</v>
      </c>
      <c r="B21" s="19" t="str">
        <f>Criteres!C15</f>
        <v>2.2</v>
      </c>
      <c r="C21" s="19" t="str">
        <f>Criteres!D15</f>
        <v>A</v>
      </c>
      <c r="D21" s="19" t="str">
        <f>'P01'!E15</f>
        <v>NA</v>
      </c>
      <c r="E21" s="19" t="str">
        <f>'P02'!E15</f>
        <v>NA</v>
      </c>
      <c r="F21" s="19" t="str">
        <f>'P03'!E15</f>
        <v>NA</v>
      </c>
      <c r="G21" s="19" t="str">
        <f>'P04'!E15</f>
        <v>NA</v>
      </c>
      <c r="H21" s="19" t="str">
        <f>'P05'!E15</f>
        <v>NA</v>
      </c>
      <c r="I21" s="19" t="str">
        <f>'P06'!E15</f>
        <v>NA</v>
      </c>
      <c r="J21" s="19" t="str">
        <f>'P07'!E15</f>
        <v>NA</v>
      </c>
      <c r="K21" s="19" t="str">
        <f>'P08'!E15</f>
        <v>NA</v>
      </c>
      <c r="L21" s="19" t="str">
        <f>'P09'!E15</f>
        <v>NA</v>
      </c>
      <c r="M21" s="19" t="str">
        <f>'P10'!E15</f>
        <v>NA</v>
      </c>
      <c r="N21" s="19" t="str">
        <f>'P11'!E15</f>
        <v>NA</v>
      </c>
      <c r="O21" s="19" t="str">
        <f>'P12'!E15</f>
        <v>NT</v>
      </c>
      <c r="P21" s="19" t="str">
        <f>'P13'!E15</f>
        <v>NT</v>
      </c>
      <c r="Q21" s="19" t="str">
        <f>'P14'!E15</f>
        <v>NT</v>
      </c>
      <c r="R21" s="19" t="str">
        <f>'P15'!E15</f>
        <v>NT</v>
      </c>
      <c r="S21" s="19" t="str">
        <f>'P16'!E15</f>
        <v>NT</v>
      </c>
      <c r="T21" s="19" t="str">
        <f>'P17'!E15</f>
        <v>NT</v>
      </c>
      <c r="U21" s="19" t="str">
        <f>'P18'!E15</f>
        <v>NT</v>
      </c>
      <c r="V21" s="19" t="str">
        <f>'P19'!E15</f>
        <v>NT</v>
      </c>
      <c r="W21" s="19" t="str">
        <f>'P20'!E15</f>
        <v>NT</v>
      </c>
      <c r="X21" s="19"/>
      <c r="Y21" s="19"/>
      <c r="Z21" s="19"/>
      <c r="AA21" s="19">
        <v>12</v>
      </c>
      <c r="AB21" s="20">
        <f>COUNTIF(BaseDeCalcul!D21:Z21,"C")</f>
        <v>0</v>
      </c>
      <c r="AC21" s="20">
        <f>COUNTIF(BaseDeCalcul!D21:Z21,"NC")</f>
        <v>0</v>
      </c>
      <c r="AD21" s="20">
        <f>COUNTIF(BaseDeCalcul!D21:Z21,"NA")</f>
        <v>11</v>
      </c>
      <c r="AE21" s="21" t="str">
        <f t="shared" si="5"/>
        <v>NA</v>
      </c>
      <c r="AF21" s="20"/>
      <c r="AG21" s="22"/>
      <c r="AH21" s="22" t="s">
        <v>198</v>
      </c>
      <c r="AI21" s="22" t="s">
        <v>199</v>
      </c>
      <c r="AJ21" s="20"/>
      <c r="AK21" s="19"/>
      <c r="AL21" s="19"/>
    </row>
    <row r="22" spans="1:38">
      <c r="A22" s="19" t="str">
        <f>Criteres!B16</f>
        <v>Couleurs</v>
      </c>
      <c r="B22" s="19" t="str">
        <f>Criteres!C16</f>
        <v>3.1</v>
      </c>
      <c r="C22" s="19" t="str">
        <f>Criteres!D16</f>
        <v>A</v>
      </c>
      <c r="D22" s="19" t="str">
        <f>'P01'!E16</f>
        <v>NA</v>
      </c>
      <c r="E22" s="19" t="str">
        <f>'P02'!E16</f>
        <v>NA</v>
      </c>
      <c r="F22" s="19" t="str">
        <f>'P03'!E16</f>
        <v>NA</v>
      </c>
      <c r="G22" s="19" t="str">
        <f>'P04'!E16</f>
        <v>C</v>
      </c>
      <c r="H22" s="19" t="str">
        <f>'P05'!E16</f>
        <v>NA</v>
      </c>
      <c r="I22" s="19" t="str">
        <f>'P06'!E16</f>
        <v>NA</v>
      </c>
      <c r="J22" s="19" t="str">
        <f>'P07'!E16</f>
        <v>NA</v>
      </c>
      <c r="K22" s="19" t="str">
        <f>'P08'!E16</f>
        <v>NA</v>
      </c>
      <c r="L22" s="19" t="str">
        <f>'P09'!E16</f>
        <v>NA</v>
      </c>
      <c r="M22" s="19" t="str">
        <f>'P10'!E16</f>
        <v>NA</v>
      </c>
      <c r="N22" s="19" t="str">
        <f>'P11'!E16</f>
        <v>NA</v>
      </c>
      <c r="O22" s="19" t="str">
        <f>'P12'!E16</f>
        <v>NT</v>
      </c>
      <c r="P22" s="19" t="str">
        <f>'P13'!E16</f>
        <v>NT</v>
      </c>
      <c r="Q22" s="19" t="str">
        <f>'P14'!E16</f>
        <v>NT</v>
      </c>
      <c r="R22" s="19" t="str">
        <f>'P15'!E16</f>
        <v>NT</v>
      </c>
      <c r="S22" s="19" t="str">
        <f>'P16'!E16</f>
        <v>NT</v>
      </c>
      <c r="T22" s="19" t="str">
        <f>'P17'!E16</f>
        <v>NT</v>
      </c>
      <c r="U22" s="19" t="str">
        <f>'P18'!E16</f>
        <v>NT</v>
      </c>
      <c r="V22" s="19" t="str">
        <f>'P19'!E16</f>
        <v>NT</v>
      </c>
      <c r="W22" s="19" t="str">
        <f>'P20'!E16</f>
        <v>NT</v>
      </c>
      <c r="X22" s="19"/>
      <c r="Y22" s="19"/>
      <c r="Z22" s="19"/>
      <c r="AA22" s="19">
        <v>13</v>
      </c>
      <c r="AB22" s="20">
        <f>COUNTIF(BaseDeCalcul!D22:Z22,"C")</f>
        <v>1</v>
      </c>
      <c r="AC22" s="20">
        <f>COUNTIF(BaseDeCalcul!D22:Z22,"NC")</f>
        <v>0</v>
      </c>
      <c r="AD22" s="20">
        <f>COUNTIF(BaseDeCalcul!D22:Z22,"NA")</f>
        <v>10</v>
      </c>
      <c r="AE22" s="21" t="str">
        <f t="shared" si="5"/>
        <v>C</v>
      </c>
      <c r="AF22" s="20"/>
      <c r="AG22" s="22" t="s">
        <v>34</v>
      </c>
      <c r="AH22" s="59">
        <f>IF(AK14&gt;0,(BaseDeCalcul!AH14)/AK14,"-")</f>
        <v>0.47727272727272729</v>
      </c>
      <c r="AI22" s="59">
        <f>IF(AK14&gt;0,(BaseDeCalcul!AI14)/AK14,"-")</f>
        <v>0.52272727272727271</v>
      </c>
      <c r="AJ22" s="20"/>
      <c r="AK22" s="19"/>
      <c r="AL22" s="19"/>
    </row>
    <row r="23" spans="1:38">
      <c r="A23" s="19" t="str">
        <f>Criteres!B17</f>
        <v>Couleurs</v>
      </c>
      <c r="B23" s="19" t="str">
        <f>Criteres!C17</f>
        <v>3.2</v>
      </c>
      <c r="C23" s="19" t="str">
        <f>Criteres!D17</f>
        <v>AA</v>
      </c>
      <c r="D23" s="19" t="str">
        <f>'P01'!E17</f>
        <v>C</v>
      </c>
      <c r="E23" s="19" t="str">
        <f>'P02'!E17</f>
        <v>C</v>
      </c>
      <c r="F23" s="19" t="str">
        <f>'P03'!E17</f>
        <v>C</v>
      </c>
      <c r="G23" s="19" t="str">
        <f>'P04'!E17</f>
        <v>C</v>
      </c>
      <c r="H23" s="19" t="str">
        <f>'P05'!E17</f>
        <v>C</v>
      </c>
      <c r="I23" s="19" t="str">
        <f>'P06'!E17</f>
        <v>C</v>
      </c>
      <c r="J23" s="19" t="str">
        <f>'P07'!E17</f>
        <v>C</v>
      </c>
      <c r="K23" s="19" t="str">
        <f>'P08'!E17</f>
        <v>C</v>
      </c>
      <c r="L23" s="19" t="str">
        <f>'P09'!E17</f>
        <v>C</v>
      </c>
      <c r="M23" s="19" t="str">
        <f>'P10'!E17</f>
        <v>C</v>
      </c>
      <c r="N23" s="19" t="str">
        <f>'P11'!E17</f>
        <v>C</v>
      </c>
      <c r="O23" s="19" t="str">
        <f>'P12'!E17</f>
        <v>NT</v>
      </c>
      <c r="P23" s="19" t="str">
        <f>'P13'!E17</f>
        <v>NT</v>
      </c>
      <c r="Q23" s="19" t="str">
        <f>'P14'!E17</f>
        <v>NT</v>
      </c>
      <c r="R23" s="19" t="str">
        <f>'P15'!E17</f>
        <v>NT</v>
      </c>
      <c r="S23" s="19" t="str">
        <f>'P16'!E17</f>
        <v>NT</v>
      </c>
      <c r="T23" s="19" t="str">
        <f>'P17'!E17</f>
        <v>NT</v>
      </c>
      <c r="U23" s="19" t="str">
        <f>'P18'!E17</f>
        <v>NT</v>
      </c>
      <c r="V23" s="19" t="str">
        <f>'P19'!E17</f>
        <v>NT</v>
      </c>
      <c r="W23" s="19" t="str">
        <f>'P20'!E17</f>
        <v>NT</v>
      </c>
      <c r="X23" s="19"/>
      <c r="Y23" s="19"/>
      <c r="Z23" s="19"/>
      <c r="AA23" s="19">
        <v>14</v>
      </c>
      <c r="AB23" s="20">
        <f>COUNTIF(BaseDeCalcul!D23:Z23,"C")</f>
        <v>11</v>
      </c>
      <c r="AC23" s="20">
        <f>COUNTIF(BaseDeCalcul!D23:Z23,"NC")</f>
        <v>0</v>
      </c>
      <c r="AD23" s="20">
        <f>COUNTIF(BaseDeCalcul!D23:Z23,"NA")</f>
        <v>0</v>
      </c>
      <c r="AE23" s="21" t="str">
        <f t="shared" si="5"/>
        <v>C</v>
      </c>
      <c r="AF23" s="20"/>
      <c r="AG23" s="22" t="s">
        <v>42</v>
      </c>
      <c r="AH23" s="59">
        <f>IF(AK15&gt;0,(BaseDeCalcul!AH15)/AK15,"-")</f>
        <v>0.42857142857142855</v>
      </c>
      <c r="AI23" s="59">
        <f>IF(AK15&gt;0,(BaseDeCalcul!AI15)/BaseDeCalcul!AK15,"-")</f>
        <v>0.5714285714285714</v>
      </c>
      <c r="AJ23" s="20"/>
      <c r="AK23" s="19"/>
      <c r="AL23" s="19"/>
    </row>
    <row r="24" spans="1:38">
      <c r="A24" s="19" t="str">
        <f>Criteres!B18</f>
        <v>Couleurs</v>
      </c>
      <c r="B24" s="19" t="str">
        <f>Criteres!C18</f>
        <v>3.3</v>
      </c>
      <c r="C24" s="19" t="str">
        <f>Criteres!D18</f>
        <v>AA</v>
      </c>
      <c r="D24" s="19" t="str">
        <f>'P01'!E18</f>
        <v>NC</v>
      </c>
      <c r="E24" s="19" t="str">
        <f>'P02'!E18</f>
        <v>C</v>
      </c>
      <c r="F24" s="19" t="str">
        <f>'P03'!E18</f>
        <v>C</v>
      </c>
      <c r="G24" s="19" t="str">
        <f>'P04'!E18</f>
        <v>NC</v>
      </c>
      <c r="H24" s="19" t="str">
        <f>'P05'!E18</f>
        <v>C</v>
      </c>
      <c r="I24" s="19" t="str">
        <f>'P06'!E18</f>
        <v>C</v>
      </c>
      <c r="J24" s="19" t="str">
        <f>'P07'!E18</f>
        <v>C</v>
      </c>
      <c r="K24" s="19" t="str">
        <f>'P08'!E18</f>
        <v>C</v>
      </c>
      <c r="L24" s="19" t="str">
        <f>'P09'!E18</f>
        <v>NA</v>
      </c>
      <c r="M24" s="19" t="str">
        <f>'P10'!E18</f>
        <v>C</v>
      </c>
      <c r="N24" s="19" t="str">
        <f>'P11'!E18</f>
        <v>NA</v>
      </c>
      <c r="O24" s="19" t="str">
        <f>'P12'!E18</f>
        <v>NT</v>
      </c>
      <c r="P24" s="19" t="str">
        <f>'P13'!E18</f>
        <v>NT</v>
      </c>
      <c r="Q24" s="19" t="str">
        <f>'P14'!E18</f>
        <v>NT</v>
      </c>
      <c r="R24" s="19" t="str">
        <f>'P15'!E18</f>
        <v>NT</v>
      </c>
      <c r="S24" s="19" t="str">
        <f>'P16'!E18</f>
        <v>NT</v>
      </c>
      <c r="T24" s="19" t="str">
        <f>'P17'!E18</f>
        <v>NT</v>
      </c>
      <c r="U24" s="19" t="str">
        <f>'P18'!E18</f>
        <v>NT</v>
      </c>
      <c r="V24" s="19" t="str">
        <f>'P19'!E18</f>
        <v>NT</v>
      </c>
      <c r="W24" s="19" t="str">
        <f>'P20'!E18</f>
        <v>NT</v>
      </c>
      <c r="X24" s="19"/>
      <c r="Y24" s="19"/>
      <c r="Z24" s="19"/>
      <c r="AA24" s="19">
        <v>15</v>
      </c>
      <c r="AB24" s="20">
        <f>COUNTIF(BaseDeCalcul!D24:Z24,"C")</f>
        <v>7</v>
      </c>
      <c r="AC24" s="20">
        <f>COUNTIF(BaseDeCalcul!D24:Z24,"NC")</f>
        <v>2</v>
      </c>
      <c r="AD24" s="20">
        <f>COUNTIF(BaseDeCalcul!D24:Z24,"NA")</f>
        <v>2</v>
      </c>
      <c r="AE24" s="21" t="str">
        <f t="shared" si="5"/>
        <v>NC</v>
      </c>
      <c r="AF24" s="20"/>
      <c r="AG24" s="22" t="s">
        <v>44</v>
      </c>
      <c r="AH24" s="59" t="str">
        <f>IF(AK16&gt;0,((BaseDeCalcul!AH16)/BaseDeCalcul!AK16),"-")</f>
        <v>-</v>
      </c>
      <c r="AI24" s="59" t="str">
        <f>IF(AK16&gt;0,((BaseDeCalcul!AI16)/BaseDeCalcul!AK16),"-")</f>
        <v>-</v>
      </c>
      <c r="AJ24" s="20"/>
      <c r="AK24" s="19"/>
      <c r="AL24" s="19"/>
    </row>
    <row r="25" spans="1:38">
      <c r="A25" s="19" t="str">
        <f>Criteres!B19</f>
        <v>Couleurs</v>
      </c>
      <c r="B25" s="19" t="str">
        <f>Criteres!C19</f>
        <v>3.4</v>
      </c>
      <c r="C25" s="19" t="str">
        <f>Criteres!D19</f>
        <v>AAA</v>
      </c>
      <c r="D25" s="19" t="str">
        <f>'P01'!E19</f>
        <v>NT</v>
      </c>
      <c r="E25" s="19" t="str">
        <f>'P02'!E19</f>
        <v>NT</v>
      </c>
      <c r="F25" s="19" t="str">
        <f>'P03'!E19</f>
        <v>NT</v>
      </c>
      <c r="G25" s="19" t="str">
        <f>'P04'!E19</f>
        <v>NT</v>
      </c>
      <c r="H25" s="19" t="str">
        <f>'P05'!E19</f>
        <v>NT</v>
      </c>
      <c r="I25" s="19" t="str">
        <f>'P06'!E19</f>
        <v>NT</v>
      </c>
      <c r="J25" s="19" t="str">
        <f>'P07'!E19</f>
        <v>NT</v>
      </c>
      <c r="K25" s="19" t="str">
        <f>'P08'!E19</f>
        <v>NT</v>
      </c>
      <c r="L25" s="19" t="str">
        <f>'P09'!E19</f>
        <v>NT</v>
      </c>
      <c r="M25" s="19" t="str">
        <f>'P10'!E19</f>
        <v>NT</v>
      </c>
      <c r="N25" s="19" t="str">
        <f>'P11'!E19</f>
        <v>NT</v>
      </c>
      <c r="O25" s="19" t="str">
        <f>'P12'!E19</f>
        <v>NT</v>
      </c>
      <c r="P25" s="19" t="str">
        <f>'P13'!E19</f>
        <v>NT</v>
      </c>
      <c r="Q25" s="19" t="str">
        <f>'P14'!E19</f>
        <v>NT</v>
      </c>
      <c r="R25" s="19" t="str">
        <f>'P15'!E19</f>
        <v>NT</v>
      </c>
      <c r="S25" s="19" t="str">
        <f>'P16'!E19</f>
        <v>NT</v>
      </c>
      <c r="T25" s="19" t="str">
        <f>'P17'!E19</f>
        <v>NT</v>
      </c>
      <c r="U25" s="19" t="str">
        <f>'P18'!E19</f>
        <v>NT</v>
      </c>
      <c r="V25" s="19" t="str">
        <f>'P19'!E19</f>
        <v>NT</v>
      </c>
      <c r="W25" s="19" t="str">
        <f>'P20'!E19</f>
        <v>NT</v>
      </c>
      <c r="X25" s="19"/>
      <c r="Y25" s="19"/>
      <c r="Z25" s="19"/>
      <c r="AA25" s="19">
        <v>16</v>
      </c>
      <c r="AB25" s="20">
        <f>COUNTIF(BaseDeCalcul!D25:Z25,"C")</f>
        <v>0</v>
      </c>
      <c r="AC25" s="20">
        <f>COUNTIF(BaseDeCalcul!D25:Z25,"NC")</f>
        <v>0</v>
      </c>
      <c r="AD25" s="20">
        <f>COUNTIF(BaseDeCalcul!D25:Z25,"NA")</f>
        <v>0</v>
      </c>
      <c r="AE25" s="21" t="str">
        <f t="shared" si="5"/>
        <v>NT</v>
      </c>
      <c r="AF25" s="20"/>
      <c r="AJ25" s="20"/>
      <c r="AK25" s="19"/>
      <c r="AL25" s="19"/>
    </row>
    <row r="26" spans="1:38">
      <c r="A26" s="19" t="str">
        <f>Criteres!B20</f>
        <v>Multimédia</v>
      </c>
      <c r="B26" s="19" t="str">
        <f>Criteres!C20</f>
        <v>4.1</v>
      </c>
      <c r="C26" s="19" t="str">
        <f>Criteres!D20</f>
        <v>A</v>
      </c>
      <c r="D26" s="19" t="str">
        <f>'P01'!E20</f>
        <v>NA</v>
      </c>
      <c r="E26" s="19" t="str">
        <f>'P02'!E20</f>
        <v>NA</v>
      </c>
      <c r="F26" s="19" t="str">
        <f>'P03'!E20</f>
        <v>NA</v>
      </c>
      <c r="G26" s="19" t="str">
        <f>'P04'!E20</f>
        <v>NA</v>
      </c>
      <c r="H26" s="19" t="str">
        <f>'P05'!E20</f>
        <v>NA</v>
      </c>
      <c r="I26" s="19" t="str">
        <f>'P06'!E20</f>
        <v>NA</v>
      </c>
      <c r="J26" s="19" t="str">
        <f>'P07'!E20</f>
        <v>NA</v>
      </c>
      <c r="K26" s="19" t="str">
        <f>'P08'!E20</f>
        <v>NA</v>
      </c>
      <c r="L26" s="19" t="str">
        <f>'P09'!E20</f>
        <v>NA</v>
      </c>
      <c r="M26" s="19" t="str">
        <f>'P10'!E20</f>
        <v>NA</v>
      </c>
      <c r="N26" s="19" t="str">
        <f>'P11'!E20</f>
        <v>NA</v>
      </c>
      <c r="O26" s="19" t="str">
        <f>'P12'!E20</f>
        <v>NT</v>
      </c>
      <c r="P26" s="19" t="str">
        <f>'P13'!E20</f>
        <v>NT</v>
      </c>
      <c r="Q26" s="19" t="str">
        <f>'P14'!E20</f>
        <v>NT</v>
      </c>
      <c r="R26" s="19" t="str">
        <f>'P15'!E20</f>
        <v>NT</v>
      </c>
      <c r="S26" s="19" t="str">
        <f>'P16'!E20</f>
        <v>NT</v>
      </c>
      <c r="T26" s="19" t="str">
        <f>'P17'!E20</f>
        <v>NT</v>
      </c>
      <c r="U26" s="19" t="str">
        <f>'P18'!E20</f>
        <v>NT</v>
      </c>
      <c r="V26" s="19" t="str">
        <f>'P19'!E20</f>
        <v>NT</v>
      </c>
      <c r="W26" s="19" t="str">
        <f>'P20'!E20</f>
        <v>NT</v>
      </c>
      <c r="X26" s="19"/>
      <c r="Y26" s="19"/>
      <c r="Z26" s="19"/>
      <c r="AA26" s="19">
        <v>17</v>
      </c>
      <c r="AB26" s="20">
        <f>COUNTIF(BaseDeCalcul!D26:Z26,"C")</f>
        <v>0</v>
      </c>
      <c r="AC26" s="20">
        <f>COUNTIF(BaseDeCalcul!D26:Z26,"NC")</f>
        <v>0</v>
      </c>
      <c r="AD26" s="20">
        <f>COUNTIF(BaseDeCalcul!D26:Z26,"NA")</f>
        <v>11</v>
      </c>
      <c r="AE26" s="21" t="str">
        <f t="shared" si="5"/>
        <v>NA</v>
      </c>
      <c r="AF26" s="20"/>
      <c r="AJ26" s="20"/>
      <c r="AK26" s="19"/>
      <c r="AL26" s="19"/>
    </row>
    <row r="27" spans="1:38">
      <c r="A27" s="19" t="str">
        <f>Criteres!B21</f>
        <v>Multimédia</v>
      </c>
      <c r="B27" s="19" t="str">
        <f>Criteres!C21</f>
        <v>4.2</v>
      </c>
      <c r="C27" s="19" t="str">
        <f>Criteres!D21</f>
        <v>A</v>
      </c>
      <c r="D27" s="19" t="str">
        <f>'P01'!E21</f>
        <v>NA</v>
      </c>
      <c r="E27" s="19" t="str">
        <f>'P02'!E21</f>
        <v>NA</v>
      </c>
      <c r="F27" s="19" t="str">
        <f>'P03'!E21</f>
        <v>NA</v>
      </c>
      <c r="G27" s="19" t="str">
        <f>'P04'!E21</f>
        <v>NA</v>
      </c>
      <c r="H27" s="19" t="str">
        <f>'P05'!E21</f>
        <v>NA</v>
      </c>
      <c r="I27" s="19" t="str">
        <f>'P06'!E21</f>
        <v>NA</v>
      </c>
      <c r="J27" s="19" t="str">
        <f>'P07'!E21</f>
        <v>NA</v>
      </c>
      <c r="K27" s="19" t="str">
        <f>'P08'!E21</f>
        <v>NA</v>
      </c>
      <c r="L27" s="19" t="str">
        <f>'P09'!E21</f>
        <v>NA</v>
      </c>
      <c r="M27" s="19" t="str">
        <f>'P10'!E21</f>
        <v>NA</v>
      </c>
      <c r="N27" s="19" t="str">
        <f>'P11'!E21</f>
        <v>NA</v>
      </c>
      <c r="O27" s="19" t="str">
        <f>'P12'!E21</f>
        <v>NT</v>
      </c>
      <c r="P27" s="19" t="str">
        <f>'P13'!E21</f>
        <v>NT</v>
      </c>
      <c r="Q27" s="19" t="str">
        <f>'P14'!E21</f>
        <v>NT</v>
      </c>
      <c r="R27" s="19" t="str">
        <f>'P15'!E21</f>
        <v>NT</v>
      </c>
      <c r="S27" s="19" t="str">
        <f>'P16'!E21</f>
        <v>NT</v>
      </c>
      <c r="T27" s="19" t="str">
        <f>'P17'!E21</f>
        <v>NT</v>
      </c>
      <c r="U27" s="19" t="str">
        <f>'P18'!E21</f>
        <v>NT</v>
      </c>
      <c r="V27" s="19" t="str">
        <f>'P19'!E21</f>
        <v>NT</v>
      </c>
      <c r="W27" s="19" t="str">
        <f>'P20'!E21</f>
        <v>NT</v>
      </c>
      <c r="X27" s="19"/>
      <c r="Y27" s="19"/>
      <c r="Z27" s="19"/>
      <c r="AA27" s="19">
        <v>18</v>
      </c>
      <c r="AB27" s="20">
        <f>COUNTIF(BaseDeCalcul!D27:Z27,"C")</f>
        <v>0</v>
      </c>
      <c r="AC27" s="20">
        <f>COUNTIF(BaseDeCalcul!D27:Z27,"NC")</f>
        <v>0</v>
      </c>
      <c r="AD27" s="20">
        <f>COUNTIF(BaseDeCalcul!D27:Z27,"NA")</f>
        <v>11</v>
      </c>
      <c r="AE27" s="21" t="str">
        <f t="shared" si="5"/>
        <v>NA</v>
      </c>
      <c r="AF27" s="20"/>
      <c r="AG27" s="222" t="s">
        <v>206</v>
      </c>
      <c r="AH27" s="222"/>
      <c r="AI27" s="222"/>
      <c r="AJ27" s="20"/>
      <c r="AK27" s="19"/>
      <c r="AL27" s="19"/>
    </row>
    <row r="28" spans="1:38">
      <c r="A28" s="19" t="str">
        <f>Criteres!B22</f>
        <v>Multimédia</v>
      </c>
      <c r="B28" s="19" t="str">
        <f>Criteres!C22</f>
        <v>4.3</v>
      </c>
      <c r="C28" s="19" t="str">
        <f>Criteres!D22</f>
        <v>A</v>
      </c>
      <c r="D28" s="19" t="str">
        <f>'P01'!E22</f>
        <v>NA</v>
      </c>
      <c r="E28" s="19" t="str">
        <f>'P02'!E22</f>
        <v>NA</v>
      </c>
      <c r="F28" s="19" t="str">
        <f>'P03'!E22</f>
        <v>NA</v>
      </c>
      <c r="G28" s="19" t="str">
        <f>'P04'!E22</f>
        <v>NA</v>
      </c>
      <c r="H28" s="19" t="str">
        <f>'P05'!E22</f>
        <v>NA</v>
      </c>
      <c r="I28" s="19" t="str">
        <f>'P06'!E22</f>
        <v>NA</v>
      </c>
      <c r="J28" s="19" t="str">
        <f>'P07'!E22</f>
        <v>NA</v>
      </c>
      <c r="K28" s="19" t="str">
        <f>'P08'!E22</f>
        <v>NA</v>
      </c>
      <c r="L28" s="19" t="str">
        <f>'P09'!E22</f>
        <v>NA</v>
      </c>
      <c r="M28" s="19" t="str">
        <f>'P10'!E22</f>
        <v>NA</v>
      </c>
      <c r="N28" s="19" t="str">
        <f>'P11'!E22</f>
        <v>NA</v>
      </c>
      <c r="O28" s="19" t="str">
        <f>'P12'!E22</f>
        <v>NT</v>
      </c>
      <c r="P28" s="19" t="str">
        <f>'P13'!E22</f>
        <v>NT</v>
      </c>
      <c r="Q28" s="19" t="str">
        <f>'P14'!E22</f>
        <v>NT</v>
      </c>
      <c r="R28" s="19" t="str">
        <f>'P15'!E22</f>
        <v>NT</v>
      </c>
      <c r="S28" s="19" t="str">
        <f>'P16'!E22</f>
        <v>NT</v>
      </c>
      <c r="T28" s="19" t="str">
        <f>'P17'!E22</f>
        <v>NT</v>
      </c>
      <c r="U28" s="19" t="str">
        <f>'P18'!E22</f>
        <v>NT</v>
      </c>
      <c r="V28" s="19" t="str">
        <f>'P19'!E22</f>
        <v>NT</v>
      </c>
      <c r="W28" s="19" t="str">
        <f>'P20'!E22</f>
        <v>NT</v>
      </c>
      <c r="X28" s="19"/>
      <c r="Y28" s="19"/>
      <c r="Z28" s="19"/>
      <c r="AA28" s="19">
        <v>19</v>
      </c>
      <c r="AB28" s="20">
        <f>COUNTIF(BaseDeCalcul!D28:Z28,"C")</f>
        <v>0</v>
      </c>
      <c r="AC28" s="20">
        <f>COUNTIF(BaseDeCalcul!D28:Z28,"NC")</f>
        <v>0</v>
      </c>
      <c r="AD28" s="20">
        <f>COUNTIF(BaseDeCalcul!D28:Z28,"NA")</f>
        <v>11</v>
      </c>
      <c r="AE28" s="21" t="str">
        <f t="shared" si="5"/>
        <v>NA</v>
      </c>
      <c r="AF28" s="20"/>
      <c r="AG28" s="22"/>
      <c r="AH28" s="22" t="s">
        <v>198</v>
      </c>
      <c r="AI28" s="22" t="s">
        <v>199</v>
      </c>
      <c r="AJ28" s="20"/>
      <c r="AK28" s="19"/>
      <c r="AL28" s="19"/>
    </row>
    <row r="29" spans="1:38">
      <c r="A29" s="19" t="str">
        <f>Criteres!B23</f>
        <v>Multimédia</v>
      </c>
      <c r="B29" s="19" t="str">
        <f>Criteres!C23</f>
        <v>4.4</v>
      </c>
      <c r="C29" s="19" t="str">
        <f>Criteres!D23</f>
        <v>A</v>
      </c>
      <c r="D29" s="19" t="str">
        <f>'P01'!E23</f>
        <v>NA</v>
      </c>
      <c r="E29" s="19" t="str">
        <f>'P02'!E23</f>
        <v>NA</v>
      </c>
      <c r="F29" s="19" t="str">
        <f>'P03'!E23</f>
        <v>NA</v>
      </c>
      <c r="G29" s="19" t="str">
        <f>'P04'!E23</f>
        <v>NA</v>
      </c>
      <c r="H29" s="19" t="str">
        <f>'P05'!E23</f>
        <v>NA</v>
      </c>
      <c r="I29" s="19" t="str">
        <f>'P06'!E23</f>
        <v>NA</v>
      </c>
      <c r="J29" s="19" t="str">
        <f>'P07'!E23</f>
        <v>NA</v>
      </c>
      <c r="K29" s="19" t="str">
        <f>'P08'!E23</f>
        <v>NA</v>
      </c>
      <c r="L29" s="19" t="str">
        <f>'P09'!E23</f>
        <v>NA</v>
      </c>
      <c r="M29" s="19" t="str">
        <f>'P10'!E23</f>
        <v>NA</v>
      </c>
      <c r="N29" s="19" t="str">
        <f>'P11'!E23</f>
        <v>NA</v>
      </c>
      <c r="O29" s="19" t="str">
        <f>'P12'!E23</f>
        <v>NT</v>
      </c>
      <c r="P29" s="19" t="str">
        <f>'P13'!E23</f>
        <v>NT</v>
      </c>
      <c r="Q29" s="19" t="str">
        <f>'P14'!E23</f>
        <v>NT</v>
      </c>
      <c r="R29" s="19" t="str">
        <f>'P15'!E23</f>
        <v>NT</v>
      </c>
      <c r="S29" s="19" t="str">
        <f>'P16'!E23</f>
        <v>NT</v>
      </c>
      <c r="T29" s="19" t="str">
        <f>'P17'!E23</f>
        <v>NT</v>
      </c>
      <c r="U29" s="19" t="str">
        <f>'P18'!E23</f>
        <v>NT</v>
      </c>
      <c r="V29" s="19" t="str">
        <f>'P19'!E23</f>
        <v>NT</v>
      </c>
      <c r="W29" s="19" t="str">
        <f>'P20'!E23</f>
        <v>NT</v>
      </c>
      <c r="X29" s="19"/>
      <c r="Y29" s="19"/>
      <c r="Z29" s="19"/>
      <c r="AA29" s="19">
        <v>20</v>
      </c>
      <c r="AB29" s="20">
        <f>COUNTIF(BaseDeCalcul!D29:Z29,"C")</f>
        <v>0</v>
      </c>
      <c r="AC29" s="20">
        <f>COUNTIF(BaseDeCalcul!D29:Z29,"NC")</f>
        <v>0</v>
      </c>
      <c r="AD29" s="20">
        <f>COUNTIF(BaseDeCalcul!D29:Z29,"NA")</f>
        <v>11</v>
      </c>
      <c r="AE29" s="21" t="str">
        <f t="shared" si="5"/>
        <v>NA</v>
      </c>
      <c r="AF29" s="20"/>
      <c r="AG29" s="22" t="s">
        <v>34</v>
      </c>
      <c r="AH29" s="59">
        <f>BaseDeCalcul!AH22</f>
        <v>0.47727272727272729</v>
      </c>
      <c r="AI29" s="59">
        <f>BaseDeCalcul!AI22</f>
        <v>0.52272727272727271</v>
      </c>
      <c r="AJ29" s="20"/>
      <c r="AK29" s="19"/>
      <c r="AL29" s="19"/>
    </row>
    <row r="30" spans="1:38">
      <c r="A30" s="19" t="str">
        <f>Criteres!B24</f>
        <v>Multimédia</v>
      </c>
      <c r="B30" s="19" t="str">
        <f>Criteres!C24</f>
        <v>4.5</v>
      </c>
      <c r="C30" s="19" t="str">
        <f>Criteres!D24</f>
        <v>AA</v>
      </c>
      <c r="D30" s="19" t="str">
        <f>'P01'!E24</f>
        <v>NA</v>
      </c>
      <c r="E30" s="19" t="str">
        <f>'P02'!E24</f>
        <v>NA</v>
      </c>
      <c r="F30" s="19" t="str">
        <f>'P03'!E24</f>
        <v>NA</v>
      </c>
      <c r="G30" s="19" t="str">
        <f>'P04'!E24</f>
        <v>NA</v>
      </c>
      <c r="H30" s="19" t="str">
        <f>'P05'!E24</f>
        <v>NA</v>
      </c>
      <c r="I30" s="19" t="str">
        <f>'P06'!E24</f>
        <v>NA</v>
      </c>
      <c r="J30" s="19" t="str">
        <f>'P07'!E24</f>
        <v>NA</v>
      </c>
      <c r="K30" s="19" t="str">
        <f>'P08'!E24</f>
        <v>NA</v>
      </c>
      <c r="L30" s="19" t="str">
        <f>'P09'!E24</f>
        <v>NA</v>
      </c>
      <c r="M30" s="19" t="str">
        <f>'P10'!E24</f>
        <v>NA</v>
      </c>
      <c r="N30" s="19" t="str">
        <f>'P11'!E24</f>
        <v>NA</v>
      </c>
      <c r="O30" s="19" t="str">
        <f>'P12'!E24</f>
        <v>NT</v>
      </c>
      <c r="P30" s="19" t="str">
        <f>'P13'!E24</f>
        <v>NT</v>
      </c>
      <c r="Q30" s="19" t="str">
        <f>'P14'!E24</f>
        <v>NT</v>
      </c>
      <c r="R30" s="19" t="str">
        <f>'P15'!E24</f>
        <v>NT</v>
      </c>
      <c r="S30" s="19" t="str">
        <f>'P16'!E24</f>
        <v>NT</v>
      </c>
      <c r="T30" s="19" t="str">
        <f>'P17'!E24</f>
        <v>NT</v>
      </c>
      <c r="U30" s="19" t="str">
        <f>'P18'!E24</f>
        <v>NT</v>
      </c>
      <c r="V30" s="19" t="str">
        <f>'P19'!E24</f>
        <v>NT</v>
      </c>
      <c r="W30" s="19" t="str">
        <f>'P20'!E24</f>
        <v>NT</v>
      </c>
      <c r="X30" s="19"/>
      <c r="Y30" s="19"/>
      <c r="Z30" s="19"/>
      <c r="AA30" s="19">
        <v>21</v>
      </c>
      <c r="AB30" s="20">
        <f>COUNTIF(BaseDeCalcul!D30:Z30,"C")</f>
        <v>0</v>
      </c>
      <c r="AC30" s="20">
        <f>COUNTIF(BaseDeCalcul!D30:Z30,"NC")</f>
        <v>0</v>
      </c>
      <c r="AD30" s="20">
        <f>COUNTIF(BaseDeCalcul!D30:Z30,"NA")</f>
        <v>11</v>
      </c>
      <c r="AE30" s="21" t="str">
        <f t="shared" si="5"/>
        <v>NA</v>
      </c>
      <c r="AF30" s="20"/>
      <c r="AG30" s="22" t="s">
        <v>42</v>
      </c>
      <c r="AH30" s="59">
        <f>IF(AK14&gt;0,((BaseDeCalcul!AH14+BaseDeCalcul!AH15))/(BaseDeCalcul!AK14+BaseDeCalcul!AK15),"-")</f>
        <v>0.46551724137931033</v>
      </c>
      <c r="AI30" s="59">
        <f>IF(AK14&gt;0,((BaseDeCalcul!AI14+BaseDeCalcul!AI15))/(BaseDeCalcul!AK14+BaseDeCalcul!AK15),"-")</f>
        <v>0.53448275862068961</v>
      </c>
      <c r="AJ30" s="20"/>
      <c r="AK30" s="19"/>
      <c r="AL30" s="19"/>
    </row>
    <row r="31" spans="1:38">
      <c r="A31" s="19" t="str">
        <f>Criteres!B25</f>
        <v>Multimédia</v>
      </c>
      <c r="B31" s="19" t="str">
        <f>Criteres!C25</f>
        <v>4.6</v>
      </c>
      <c r="C31" s="19" t="str">
        <f>Criteres!D25</f>
        <v>AA</v>
      </c>
      <c r="D31" s="19" t="str">
        <f>'P01'!E25</f>
        <v>NA</v>
      </c>
      <c r="E31" s="19" t="str">
        <f>'P02'!E25</f>
        <v>NA</v>
      </c>
      <c r="F31" s="19" t="str">
        <f>'P03'!E25</f>
        <v>NA</v>
      </c>
      <c r="G31" s="19" t="str">
        <f>'P04'!E25</f>
        <v>NA</v>
      </c>
      <c r="H31" s="19" t="str">
        <f>'P05'!E25</f>
        <v>NA</v>
      </c>
      <c r="I31" s="19" t="str">
        <f>'P06'!E25</f>
        <v>NA</v>
      </c>
      <c r="J31" s="19" t="str">
        <f>'P07'!E25</f>
        <v>NA</v>
      </c>
      <c r="K31" s="19" t="str">
        <f>'P08'!E25</f>
        <v>NA</v>
      </c>
      <c r="L31" s="19" t="str">
        <f>'P09'!E25</f>
        <v>NA</v>
      </c>
      <c r="M31" s="19" t="str">
        <f>'P10'!E25</f>
        <v>NA</v>
      </c>
      <c r="N31" s="19" t="str">
        <f>'P11'!E25</f>
        <v>NA</v>
      </c>
      <c r="O31" s="19" t="str">
        <f>'P12'!E25</f>
        <v>NT</v>
      </c>
      <c r="P31" s="19" t="str">
        <f>'P13'!E25</f>
        <v>NT</v>
      </c>
      <c r="Q31" s="19" t="str">
        <f>'P14'!E25</f>
        <v>NT</v>
      </c>
      <c r="R31" s="19" t="str">
        <f>'P15'!E25</f>
        <v>NT</v>
      </c>
      <c r="S31" s="19" t="str">
        <f>'P16'!E25</f>
        <v>NT</v>
      </c>
      <c r="T31" s="19" t="str">
        <f>'P17'!E25</f>
        <v>NT</v>
      </c>
      <c r="U31" s="19" t="str">
        <f>'P18'!E25</f>
        <v>NT</v>
      </c>
      <c r="V31" s="19" t="str">
        <f>'P19'!E25</f>
        <v>NT</v>
      </c>
      <c r="W31" s="19" t="str">
        <f>'P20'!E25</f>
        <v>NT</v>
      </c>
      <c r="X31" s="19"/>
      <c r="Y31" s="19"/>
      <c r="Z31" s="19"/>
      <c r="AA31" s="19">
        <v>22</v>
      </c>
      <c r="AB31" s="20">
        <f>COUNTIF(BaseDeCalcul!D31:Z31,"C")</f>
        <v>0</v>
      </c>
      <c r="AC31" s="20">
        <f>COUNTIF(BaseDeCalcul!D31:Z31,"NC")</f>
        <v>0</v>
      </c>
      <c r="AD31" s="20">
        <f>COUNTIF(BaseDeCalcul!D31:Z31,"NA")</f>
        <v>11</v>
      </c>
      <c r="AE31" s="21" t="str">
        <f t="shared" si="5"/>
        <v>NA</v>
      </c>
      <c r="AF31" s="20"/>
      <c r="AG31" s="22" t="s">
        <v>44</v>
      </c>
      <c r="AH31" s="59" t="str">
        <f>IF(AK16&gt;0,((BaseDeCalcul!AH14+BaseDeCalcul!AH15+BaseDeCalcul!AH16))/(BaseDeCalcul!AK14+BaseDeCalcul!AK15+BaseDeCalcul!AK16),"-")</f>
        <v>-</v>
      </c>
      <c r="AI31" s="59" t="str">
        <f>IF(AK16&gt;0,((BaseDeCalcul!AI14+BaseDeCalcul!AI15+BaseDeCalcul!AI16))/(BaseDeCalcul!AK14+BaseDeCalcul!AK15+BaseDeCalcul!AK16),"-")</f>
        <v>-</v>
      </c>
      <c r="AJ31" s="20"/>
      <c r="AK31" s="19"/>
      <c r="AL31" s="19"/>
    </row>
    <row r="32" spans="1:38">
      <c r="A32" s="19" t="str">
        <f>Criteres!B26</f>
        <v>Multimédia</v>
      </c>
      <c r="B32" s="19" t="str">
        <f>Criteres!C26</f>
        <v>4.7</v>
      </c>
      <c r="C32" s="19" t="str">
        <f>Criteres!D26</f>
        <v>A</v>
      </c>
      <c r="D32" s="19" t="str">
        <f>'P01'!E26</f>
        <v>NA</v>
      </c>
      <c r="E32" s="19" t="str">
        <f>'P02'!E26</f>
        <v>NA</v>
      </c>
      <c r="F32" s="19" t="str">
        <f>'P03'!E26</f>
        <v>NA</v>
      </c>
      <c r="G32" s="19" t="str">
        <f>'P04'!E26</f>
        <v>NA</v>
      </c>
      <c r="H32" s="19" t="str">
        <f>'P05'!E26</f>
        <v>NA</v>
      </c>
      <c r="I32" s="19" t="str">
        <f>'P06'!E26</f>
        <v>NA</v>
      </c>
      <c r="J32" s="19" t="str">
        <f>'P07'!E26</f>
        <v>NA</v>
      </c>
      <c r="K32" s="19" t="str">
        <f>'P08'!E26</f>
        <v>NA</v>
      </c>
      <c r="L32" s="19" t="str">
        <f>'P09'!E26</f>
        <v>NA</v>
      </c>
      <c r="M32" s="19" t="str">
        <f>'P10'!E26</f>
        <v>NA</v>
      </c>
      <c r="N32" s="19" t="str">
        <f>'P11'!E26</f>
        <v>NA</v>
      </c>
      <c r="O32" s="19" t="str">
        <f>'P12'!E26</f>
        <v>NT</v>
      </c>
      <c r="P32" s="19" t="str">
        <f>'P13'!E26</f>
        <v>NT</v>
      </c>
      <c r="Q32" s="19" t="str">
        <f>'P14'!E26</f>
        <v>NT</v>
      </c>
      <c r="R32" s="19" t="str">
        <f>'P15'!E26</f>
        <v>NT</v>
      </c>
      <c r="S32" s="19" t="str">
        <f>'P16'!E26</f>
        <v>NT</v>
      </c>
      <c r="T32" s="19" t="str">
        <f>'P17'!E26</f>
        <v>NT</v>
      </c>
      <c r="U32" s="19" t="str">
        <f>'P18'!E26</f>
        <v>NT</v>
      </c>
      <c r="V32" s="19" t="str">
        <f>'P19'!E26</f>
        <v>NT</v>
      </c>
      <c r="W32" s="19" t="str">
        <f>'P20'!E26</f>
        <v>NT</v>
      </c>
      <c r="X32" s="19"/>
      <c r="Y32" s="19"/>
      <c r="Z32" s="19"/>
      <c r="AA32" s="19">
        <v>23</v>
      </c>
      <c r="AB32" s="20">
        <f>COUNTIF(BaseDeCalcul!D32:Z32,"C")</f>
        <v>0</v>
      </c>
      <c r="AC32" s="20">
        <f>COUNTIF(BaseDeCalcul!D32:Z32,"NC")</f>
        <v>0</v>
      </c>
      <c r="AD32" s="20">
        <f>COUNTIF(BaseDeCalcul!D32:Z32,"NA")</f>
        <v>11</v>
      </c>
      <c r="AE32" s="21" t="str">
        <f t="shared" si="5"/>
        <v>NA</v>
      </c>
      <c r="AF32" s="20"/>
      <c r="AG32" s="20"/>
      <c r="AH32" s="20"/>
      <c r="AI32" s="20"/>
      <c r="AJ32" s="20"/>
      <c r="AK32" s="19"/>
      <c r="AL32" s="19"/>
    </row>
    <row r="33" spans="1:38">
      <c r="A33" s="19" t="str">
        <f>Criteres!B27</f>
        <v>Multimédia</v>
      </c>
      <c r="B33" s="19" t="str">
        <f>Criteres!C27</f>
        <v>4.8</v>
      </c>
      <c r="C33" s="19" t="str">
        <f>Criteres!D27</f>
        <v>A</v>
      </c>
      <c r="D33" s="19" t="str">
        <f>'P01'!E27</f>
        <v>NA</v>
      </c>
      <c r="E33" s="19" t="str">
        <f>'P02'!E27</f>
        <v>NA</v>
      </c>
      <c r="F33" s="19" t="str">
        <f>'P03'!E27</f>
        <v>NA</v>
      </c>
      <c r="G33" s="19" t="str">
        <f>'P04'!E27</f>
        <v>NA</v>
      </c>
      <c r="H33" s="19" t="str">
        <f>'P05'!E27</f>
        <v>NA</v>
      </c>
      <c r="I33" s="19" t="str">
        <f>'P06'!E27</f>
        <v>NA</v>
      </c>
      <c r="J33" s="19" t="str">
        <f>'P07'!E27</f>
        <v>NA</v>
      </c>
      <c r="K33" s="19" t="str">
        <f>'P08'!E27</f>
        <v>NA</v>
      </c>
      <c r="L33" s="19" t="str">
        <f>'P09'!E27</f>
        <v>NA</v>
      </c>
      <c r="M33" s="19" t="str">
        <f>'P10'!E27</f>
        <v>NA</v>
      </c>
      <c r="N33" s="19" t="str">
        <f>'P11'!E27</f>
        <v>NA</v>
      </c>
      <c r="O33" s="19" t="str">
        <f>'P12'!E27</f>
        <v>NT</v>
      </c>
      <c r="P33" s="19" t="str">
        <f>'P13'!E27</f>
        <v>NT</v>
      </c>
      <c r="Q33" s="19" t="str">
        <f>'P14'!E27</f>
        <v>NT</v>
      </c>
      <c r="R33" s="19" t="str">
        <f>'P15'!E27</f>
        <v>NT</v>
      </c>
      <c r="S33" s="19" t="str">
        <f>'P16'!E27</f>
        <v>NT</v>
      </c>
      <c r="T33" s="19" t="str">
        <f>'P17'!E27</f>
        <v>NT</v>
      </c>
      <c r="U33" s="19" t="str">
        <f>'P18'!E27</f>
        <v>NT</v>
      </c>
      <c r="V33" s="19" t="str">
        <f>'P19'!E27</f>
        <v>NT</v>
      </c>
      <c r="W33" s="19" t="str">
        <f>'P20'!E27</f>
        <v>NT</v>
      </c>
      <c r="X33" s="19"/>
      <c r="Y33" s="19"/>
      <c r="Z33" s="19"/>
      <c r="AA33" s="19">
        <v>24</v>
      </c>
      <c r="AB33" s="20">
        <f>COUNTIF(BaseDeCalcul!D33:Z33,"C")</f>
        <v>0</v>
      </c>
      <c r="AC33" s="20">
        <f>COUNTIF(BaseDeCalcul!D33:Z33,"NC")</f>
        <v>0</v>
      </c>
      <c r="AD33" s="20">
        <f>COUNTIF(BaseDeCalcul!D33:Z33,"NA")</f>
        <v>11</v>
      </c>
      <c r="AE33" s="21" t="str">
        <f t="shared" si="5"/>
        <v>NA</v>
      </c>
      <c r="AF33" s="20"/>
      <c r="AG33" s="221" t="s">
        <v>207</v>
      </c>
      <c r="AH33" s="221"/>
      <c r="AI33" s="221"/>
      <c r="AJ33" s="20"/>
      <c r="AK33" s="19"/>
      <c r="AL33" s="19"/>
    </row>
    <row r="34" spans="1:38">
      <c r="A34" s="19" t="str">
        <f>Criteres!B28</f>
        <v>Multimédia</v>
      </c>
      <c r="B34" s="19" t="str">
        <f>Criteres!C28</f>
        <v>4.9</v>
      </c>
      <c r="C34" s="19" t="str">
        <f>Criteres!D28</f>
        <v>A</v>
      </c>
      <c r="D34" s="19" t="str">
        <f>'P01'!E28</f>
        <v>NA</v>
      </c>
      <c r="E34" s="19" t="str">
        <f>'P02'!E28</f>
        <v>NA</v>
      </c>
      <c r="F34" s="19" t="str">
        <f>'P03'!E28</f>
        <v>NA</v>
      </c>
      <c r="G34" s="19" t="str">
        <f>'P04'!E28</f>
        <v>NA</v>
      </c>
      <c r="H34" s="19" t="str">
        <f>'P05'!E28</f>
        <v>NA</v>
      </c>
      <c r="I34" s="19" t="str">
        <f>'P06'!E28</f>
        <v>NA</v>
      </c>
      <c r="J34" s="19" t="str">
        <f>'P07'!E28</f>
        <v>NA</v>
      </c>
      <c r="K34" s="19" t="str">
        <f>'P08'!E28</f>
        <v>NA</v>
      </c>
      <c r="L34" s="19" t="str">
        <f>'P09'!E28</f>
        <v>NA</v>
      </c>
      <c r="M34" s="19" t="str">
        <f>'P10'!E28</f>
        <v>NA</v>
      </c>
      <c r="N34" s="19" t="str">
        <f>'P11'!E28</f>
        <v>NA</v>
      </c>
      <c r="O34" s="19" t="str">
        <f>'P12'!E28</f>
        <v>NT</v>
      </c>
      <c r="P34" s="19" t="str">
        <f>'P13'!E28</f>
        <v>NT</v>
      </c>
      <c r="Q34" s="19" t="str">
        <f>'P14'!E28</f>
        <v>NT</v>
      </c>
      <c r="R34" s="19" t="str">
        <f>'P15'!E28</f>
        <v>NT</v>
      </c>
      <c r="S34" s="19" t="str">
        <f>'P16'!E28</f>
        <v>NT</v>
      </c>
      <c r="T34" s="19" t="str">
        <f>'P17'!E28</f>
        <v>NT</v>
      </c>
      <c r="U34" s="19" t="str">
        <f>'P18'!E28</f>
        <v>NT</v>
      </c>
      <c r="V34" s="19" t="str">
        <f>'P19'!E28</f>
        <v>NT</v>
      </c>
      <c r="W34" s="19" t="str">
        <f>'P20'!E28</f>
        <v>NT</v>
      </c>
      <c r="X34" s="19"/>
      <c r="Y34" s="19"/>
      <c r="Z34" s="19"/>
      <c r="AA34" s="19">
        <v>25</v>
      </c>
      <c r="AB34" s="20">
        <f>COUNTIF(BaseDeCalcul!D34:Z34,"C")</f>
        <v>0</v>
      </c>
      <c r="AC34" s="20">
        <f>COUNTIF(BaseDeCalcul!D34:Z34,"NC")</f>
        <v>0</v>
      </c>
      <c r="AD34" s="20">
        <f>COUNTIF(BaseDeCalcul!D34:Z34,"NA")</f>
        <v>11</v>
      </c>
      <c r="AE34" s="21" t="str">
        <f t="shared" si="5"/>
        <v>NA</v>
      </c>
      <c r="AF34" s="20"/>
      <c r="AG34" s="26">
        <f>Resultats!U25</f>
        <v>0.65765007545270393</v>
      </c>
      <c r="AH34" s="26">
        <f>1-AG34</f>
        <v>0.34234992454729607</v>
      </c>
      <c r="AI34" s="20"/>
      <c r="AJ34" s="20"/>
      <c r="AK34" s="19"/>
      <c r="AL34" s="19"/>
    </row>
    <row r="35" spans="1:38">
      <c r="A35" s="19" t="str">
        <f>Criteres!B29</f>
        <v>Multimédia</v>
      </c>
      <c r="B35" s="19" t="str">
        <f>Criteres!C29</f>
        <v>4.10</v>
      </c>
      <c r="C35" s="19" t="str">
        <f>Criteres!D29</f>
        <v>A</v>
      </c>
      <c r="D35" s="19" t="str">
        <f>'P01'!E29</f>
        <v>NA</v>
      </c>
      <c r="E35" s="19" t="str">
        <f>'P02'!E29</f>
        <v>NA</v>
      </c>
      <c r="F35" s="19" t="str">
        <f>'P03'!E29</f>
        <v>NA</v>
      </c>
      <c r="G35" s="19" t="str">
        <f>'P04'!E29</f>
        <v>NA</v>
      </c>
      <c r="H35" s="19" t="str">
        <f>'P05'!E29</f>
        <v>NA</v>
      </c>
      <c r="I35" s="19" t="str">
        <f>'P06'!E29</f>
        <v>NA</v>
      </c>
      <c r="J35" s="19" t="str">
        <f>'P07'!E29</f>
        <v>NA</v>
      </c>
      <c r="K35" s="19" t="str">
        <f>'P08'!E29</f>
        <v>NA</v>
      </c>
      <c r="L35" s="19" t="str">
        <f>'P09'!E29</f>
        <v>NA</v>
      </c>
      <c r="M35" s="19" t="str">
        <f>'P10'!E29</f>
        <v>NA</v>
      </c>
      <c r="N35" s="19" t="str">
        <f>'P11'!E29</f>
        <v>NA</v>
      </c>
      <c r="O35" s="19" t="str">
        <f>'P12'!E29</f>
        <v>NT</v>
      </c>
      <c r="P35" s="19" t="str">
        <f>'P13'!E29</f>
        <v>NT</v>
      </c>
      <c r="Q35" s="19" t="str">
        <f>'P14'!E29</f>
        <v>NT</v>
      </c>
      <c r="R35" s="19" t="str">
        <f>'P15'!E29</f>
        <v>NT</v>
      </c>
      <c r="S35" s="19" t="str">
        <f>'P16'!E29</f>
        <v>NT</v>
      </c>
      <c r="T35" s="19" t="str">
        <f>'P17'!E29</f>
        <v>NT</v>
      </c>
      <c r="U35" s="19" t="str">
        <f>'P18'!E29</f>
        <v>NT</v>
      </c>
      <c r="V35" s="19" t="str">
        <f>'P19'!E29</f>
        <v>NT</v>
      </c>
      <c r="W35" s="19" t="str">
        <f>'P20'!E29</f>
        <v>NT</v>
      </c>
      <c r="X35" s="19"/>
      <c r="Y35" s="19"/>
      <c r="Z35" s="19"/>
      <c r="AA35" s="19">
        <v>26</v>
      </c>
      <c r="AB35" s="20">
        <f>COUNTIF(BaseDeCalcul!D35:Z35,"C")</f>
        <v>0</v>
      </c>
      <c r="AC35" s="20">
        <f>COUNTIF(BaseDeCalcul!D35:Z35,"NC")</f>
        <v>0</v>
      </c>
      <c r="AD35" s="20">
        <f>COUNTIF(BaseDeCalcul!D35:Z35,"NA")</f>
        <v>11</v>
      </c>
      <c r="AE35" s="21" t="str">
        <f t="shared" si="5"/>
        <v>NA</v>
      </c>
      <c r="AF35" s="20"/>
      <c r="AG35" s="20"/>
      <c r="AH35" s="20"/>
      <c r="AI35" s="20"/>
      <c r="AJ35" s="20"/>
      <c r="AK35" s="19"/>
      <c r="AL35" s="19"/>
    </row>
    <row r="36" spans="1:38">
      <c r="A36" s="19" t="str">
        <f>Criteres!B30</f>
        <v>Multimédia</v>
      </c>
      <c r="B36" s="19" t="str">
        <f>Criteres!C30</f>
        <v>4.11</v>
      </c>
      <c r="C36" s="19" t="str">
        <f>Criteres!D30</f>
        <v>A</v>
      </c>
      <c r="D36" s="19" t="str">
        <f>'P01'!E30</f>
        <v>NA</v>
      </c>
      <c r="E36" s="19" t="str">
        <f>'P02'!E30</f>
        <v>NA</v>
      </c>
      <c r="F36" s="19" t="str">
        <f>'P03'!E30</f>
        <v>NA</v>
      </c>
      <c r="G36" s="19" t="str">
        <f>'P04'!E30</f>
        <v>NA</v>
      </c>
      <c r="H36" s="19" t="str">
        <f>'P05'!E30</f>
        <v>NA</v>
      </c>
      <c r="I36" s="19" t="str">
        <f>'P06'!E30</f>
        <v>NA</v>
      </c>
      <c r="J36" s="19" t="str">
        <f>'P07'!E30</f>
        <v>NA</v>
      </c>
      <c r="K36" s="19" t="str">
        <f>'P08'!E30</f>
        <v>NA</v>
      </c>
      <c r="L36" s="19" t="str">
        <f>'P09'!E30</f>
        <v>NA</v>
      </c>
      <c r="M36" s="19" t="str">
        <f>'P10'!E30</f>
        <v>NA</v>
      </c>
      <c r="N36" s="19" t="str">
        <f>'P11'!E30</f>
        <v>NA</v>
      </c>
      <c r="O36" s="19" t="str">
        <f>'P12'!E30</f>
        <v>NT</v>
      </c>
      <c r="P36" s="19" t="str">
        <f>'P13'!E30</f>
        <v>NT</v>
      </c>
      <c r="Q36" s="19" t="str">
        <f>'P14'!E30</f>
        <v>NT</v>
      </c>
      <c r="R36" s="19" t="str">
        <f>'P15'!E30</f>
        <v>NT</v>
      </c>
      <c r="S36" s="19" t="str">
        <f>'P16'!E30</f>
        <v>NT</v>
      </c>
      <c r="T36" s="19" t="str">
        <f>'P17'!E30</f>
        <v>NT</v>
      </c>
      <c r="U36" s="19" t="str">
        <f>'P18'!E30</f>
        <v>NT</v>
      </c>
      <c r="V36" s="19" t="str">
        <f>'P19'!E30</f>
        <v>NT</v>
      </c>
      <c r="W36" s="19" t="str">
        <f>'P20'!E30</f>
        <v>NT</v>
      </c>
      <c r="X36" s="19"/>
      <c r="Y36" s="19"/>
      <c r="Z36" s="19"/>
      <c r="AA36" s="19">
        <v>27</v>
      </c>
      <c r="AB36" s="20">
        <f>COUNTIF(BaseDeCalcul!D36:Z36,"C")</f>
        <v>0</v>
      </c>
      <c r="AC36" s="20">
        <f>COUNTIF(BaseDeCalcul!D36:Z36,"NC")</f>
        <v>0</v>
      </c>
      <c r="AD36" s="20">
        <f>COUNTIF(BaseDeCalcul!D36:Z36,"NA")</f>
        <v>11</v>
      </c>
      <c r="AE36" s="21" t="str">
        <f t="shared" si="5"/>
        <v>NA</v>
      </c>
      <c r="AF36" s="20"/>
      <c r="AG36" s="221" t="s">
        <v>219</v>
      </c>
      <c r="AH36" s="221"/>
      <c r="AI36" s="221"/>
      <c r="AJ36" s="20"/>
      <c r="AK36" s="19"/>
      <c r="AL36" s="19"/>
    </row>
    <row r="37" spans="1:38">
      <c r="A37" s="19" t="str">
        <f>Criteres!B31</f>
        <v>Multimédia</v>
      </c>
      <c r="B37" s="19" t="str">
        <f>Criteres!C31</f>
        <v>4.12</v>
      </c>
      <c r="C37" s="19" t="str">
        <f>Criteres!D31</f>
        <v>A</v>
      </c>
      <c r="D37" s="19" t="str">
        <f>'P01'!E31</f>
        <v>NA</v>
      </c>
      <c r="E37" s="19" t="str">
        <f>'P02'!E31</f>
        <v>NA</v>
      </c>
      <c r="F37" s="19" t="str">
        <f>'P03'!E31</f>
        <v>NA</v>
      </c>
      <c r="G37" s="19" t="str">
        <f>'P04'!E31</f>
        <v>NA</v>
      </c>
      <c r="H37" s="19" t="str">
        <f>'P05'!E31</f>
        <v>NA</v>
      </c>
      <c r="I37" s="19" t="str">
        <f>'P06'!E31</f>
        <v>NA</v>
      </c>
      <c r="J37" s="19" t="str">
        <f>'P07'!E31</f>
        <v>NA</v>
      </c>
      <c r="K37" s="19" t="str">
        <f>'P08'!E31</f>
        <v>NA</v>
      </c>
      <c r="L37" s="19" t="str">
        <f>'P09'!E31</f>
        <v>NA</v>
      </c>
      <c r="M37" s="19" t="str">
        <f>'P10'!E31</f>
        <v>NA</v>
      </c>
      <c r="N37" s="19" t="str">
        <f>'P11'!E31</f>
        <v>NA</v>
      </c>
      <c r="O37" s="19" t="str">
        <f>'P12'!E31</f>
        <v>NT</v>
      </c>
      <c r="P37" s="19" t="str">
        <f>'P13'!E31</f>
        <v>NT</v>
      </c>
      <c r="Q37" s="19" t="str">
        <f>'P14'!E31</f>
        <v>NT</v>
      </c>
      <c r="R37" s="19" t="str">
        <f>'P15'!E31</f>
        <v>NT</v>
      </c>
      <c r="S37" s="19" t="str">
        <f>'P16'!E31</f>
        <v>NT</v>
      </c>
      <c r="T37" s="19" t="str">
        <f>'P17'!E31</f>
        <v>NT</v>
      </c>
      <c r="U37" s="19" t="str">
        <f>'P18'!E31</f>
        <v>NT</v>
      </c>
      <c r="V37" s="19" t="str">
        <f>'P19'!E31</f>
        <v>NT</v>
      </c>
      <c r="W37" s="19" t="str">
        <f>'P20'!E31</f>
        <v>NT</v>
      </c>
      <c r="X37" s="19"/>
      <c r="Y37" s="19"/>
      <c r="Z37" s="19"/>
      <c r="AA37" s="19">
        <v>28</v>
      </c>
      <c r="AB37" s="20">
        <f>COUNTIF(BaseDeCalcul!D37:Z37,"C")</f>
        <v>0</v>
      </c>
      <c r="AC37" s="20">
        <f>COUNTIF(BaseDeCalcul!D37:Z37,"NC")</f>
        <v>0</v>
      </c>
      <c r="AD37" s="20">
        <f>COUNTIF(BaseDeCalcul!D37:Z37,"NA")</f>
        <v>11</v>
      </c>
      <c r="AE37" s="21" t="str">
        <f t="shared" si="5"/>
        <v>NA</v>
      </c>
      <c r="AF37" s="20"/>
      <c r="AG37" s="26">
        <f>IF(Resultats!B6="-",0,Resultats!B6)</f>
        <v>0.46551724137931033</v>
      </c>
      <c r="AH37" s="26">
        <f>IF(AI30="-",0,AI30)</f>
        <v>0.53448275862068961</v>
      </c>
      <c r="AI37" s="20"/>
      <c r="AJ37" s="20"/>
      <c r="AK37" s="19"/>
      <c r="AL37" s="19"/>
    </row>
    <row r="38" spans="1:38">
      <c r="A38" s="19" t="str">
        <f>Criteres!B32</f>
        <v>Multimédia</v>
      </c>
      <c r="B38" s="19" t="str">
        <f>Criteres!C32</f>
        <v>4.13</v>
      </c>
      <c r="C38" s="19" t="str">
        <f>Criteres!D32</f>
        <v>A</v>
      </c>
      <c r="D38" s="19" t="str">
        <f>'P01'!E32</f>
        <v>NA</v>
      </c>
      <c r="E38" s="19" t="str">
        <f>'P02'!E32</f>
        <v>NA</v>
      </c>
      <c r="F38" s="19" t="str">
        <f>'P03'!E32</f>
        <v>NA</v>
      </c>
      <c r="G38" s="19" t="str">
        <f>'P04'!E32</f>
        <v>NA</v>
      </c>
      <c r="H38" s="19" t="str">
        <f>'P05'!E32</f>
        <v>NA</v>
      </c>
      <c r="I38" s="19" t="str">
        <f>'P06'!E32</f>
        <v>NA</v>
      </c>
      <c r="J38" s="19" t="str">
        <f>'P07'!E32</f>
        <v>NA</v>
      </c>
      <c r="K38" s="19" t="str">
        <f>'P08'!E32</f>
        <v>NA</v>
      </c>
      <c r="L38" s="19" t="str">
        <f>'P09'!E32</f>
        <v>NA</v>
      </c>
      <c r="M38" s="19" t="str">
        <f>'P10'!E32</f>
        <v>NA</v>
      </c>
      <c r="N38" s="19" t="str">
        <f>'P11'!E32</f>
        <v>NA</v>
      </c>
      <c r="O38" s="19" t="str">
        <f>'P12'!E32</f>
        <v>NT</v>
      </c>
      <c r="P38" s="19" t="str">
        <f>'P13'!E32</f>
        <v>NT</v>
      </c>
      <c r="Q38" s="19" t="str">
        <f>'P14'!E32</f>
        <v>NT</v>
      </c>
      <c r="R38" s="19" t="str">
        <f>'P15'!E32</f>
        <v>NT</v>
      </c>
      <c r="S38" s="19" t="str">
        <f>'P16'!E32</f>
        <v>NT</v>
      </c>
      <c r="T38" s="19" t="str">
        <f>'P17'!E32</f>
        <v>NT</v>
      </c>
      <c r="U38" s="19" t="str">
        <f>'P18'!E32</f>
        <v>NT</v>
      </c>
      <c r="V38" s="19" t="str">
        <f>'P19'!E32</f>
        <v>NT</v>
      </c>
      <c r="W38" s="19" t="str">
        <f>'P20'!E32</f>
        <v>NT</v>
      </c>
      <c r="X38" s="19"/>
      <c r="Y38" s="19"/>
      <c r="Z38" s="19"/>
      <c r="AA38" s="19">
        <v>29</v>
      </c>
      <c r="AB38" s="20">
        <f>COUNTIF(BaseDeCalcul!D38:Z38,"C")</f>
        <v>0</v>
      </c>
      <c r="AC38" s="20">
        <f>COUNTIF(BaseDeCalcul!D38:Z38,"NC")</f>
        <v>0</v>
      </c>
      <c r="AD38" s="20">
        <f>COUNTIF(BaseDeCalcul!D38:Z38,"NA")</f>
        <v>11</v>
      </c>
      <c r="AE38" s="21" t="str">
        <f t="shared" si="5"/>
        <v>NA</v>
      </c>
      <c r="AF38" s="20"/>
      <c r="AJ38" s="20"/>
      <c r="AK38" s="19"/>
      <c r="AL38" s="19"/>
    </row>
    <row r="39" spans="1:38">
      <c r="A39" s="19" t="str">
        <f>Criteres!B33</f>
        <v>Multimédia</v>
      </c>
      <c r="B39" s="19" t="str">
        <f>Criteres!C33</f>
        <v>4.14</v>
      </c>
      <c r="C39" s="19" t="str">
        <f>Criteres!D33</f>
        <v>AAA</v>
      </c>
      <c r="D39" s="19" t="str">
        <f>'P01'!E33</f>
        <v>NA</v>
      </c>
      <c r="E39" s="19" t="str">
        <f>'P02'!E33</f>
        <v>NA</v>
      </c>
      <c r="F39" s="19" t="str">
        <f>'P03'!E33</f>
        <v>NA</v>
      </c>
      <c r="G39" s="19" t="str">
        <f>'P04'!E33</f>
        <v>NA</v>
      </c>
      <c r="H39" s="19" t="str">
        <f>'P05'!E33</f>
        <v>NA</v>
      </c>
      <c r="I39" s="19" t="str">
        <f>'P06'!E33</f>
        <v>NA</v>
      </c>
      <c r="J39" s="19" t="str">
        <f>'P07'!E33</f>
        <v>NA</v>
      </c>
      <c r="K39" s="19" t="str">
        <f>'P08'!E33</f>
        <v>NA</v>
      </c>
      <c r="L39" s="19" t="str">
        <f>'P09'!E33</f>
        <v>NA</v>
      </c>
      <c r="M39" s="19" t="str">
        <f>'P10'!E33</f>
        <v>NA</v>
      </c>
      <c r="N39" s="19" t="str">
        <f>'P11'!E33</f>
        <v>NA</v>
      </c>
      <c r="O39" s="19" t="str">
        <f>'P12'!E33</f>
        <v>NT</v>
      </c>
      <c r="P39" s="19" t="str">
        <f>'P13'!E33</f>
        <v>NT</v>
      </c>
      <c r="Q39" s="19" t="str">
        <f>'P14'!E33</f>
        <v>NT</v>
      </c>
      <c r="R39" s="19" t="str">
        <f>'P15'!E33</f>
        <v>NT</v>
      </c>
      <c r="S39" s="19" t="str">
        <f>'P16'!E33</f>
        <v>NT</v>
      </c>
      <c r="T39" s="19" t="str">
        <f>'P17'!E33</f>
        <v>NT</v>
      </c>
      <c r="U39" s="19" t="str">
        <f>'P18'!E33</f>
        <v>NT</v>
      </c>
      <c r="V39" s="19" t="str">
        <f>'P19'!E33</f>
        <v>NT</v>
      </c>
      <c r="W39" s="19" t="str">
        <f>'P20'!E33</f>
        <v>NT</v>
      </c>
      <c r="X39" s="19"/>
      <c r="Y39" s="19"/>
      <c r="Z39" s="19"/>
      <c r="AA39" s="19">
        <v>30</v>
      </c>
      <c r="AB39" s="20">
        <f>COUNTIF(BaseDeCalcul!D39:Z39,"C")</f>
        <v>0</v>
      </c>
      <c r="AC39" s="20">
        <f>COUNTIF(BaseDeCalcul!D39:Z39,"NC")</f>
        <v>0</v>
      </c>
      <c r="AD39" s="20">
        <f>COUNTIF(BaseDeCalcul!D39:Z39,"NA")</f>
        <v>11</v>
      </c>
      <c r="AE39" s="21" t="str">
        <f t="shared" si="5"/>
        <v>NA</v>
      </c>
      <c r="AF39" s="20"/>
      <c r="AJ39" s="20"/>
      <c r="AK39" s="19"/>
      <c r="AL39" s="19"/>
    </row>
    <row r="40" spans="1:38">
      <c r="A40" s="19" t="str">
        <f>Criteres!B34</f>
        <v>Multimédia</v>
      </c>
      <c r="B40" s="19" t="str">
        <f>Criteres!C34</f>
        <v>4.15</v>
      </c>
      <c r="C40" s="19" t="str">
        <f>Criteres!D34</f>
        <v>AAA</v>
      </c>
      <c r="D40" s="19" t="str">
        <f>'P01'!E34</f>
        <v>NA</v>
      </c>
      <c r="E40" s="19" t="str">
        <f>'P02'!E34</f>
        <v>NA</v>
      </c>
      <c r="F40" s="19" t="str">
        <f>'P03'!E34</f>
        <v>NA</v>
      </c>
      <c r="G40" s="19" t="str">
        <f>'P04'!E34</f>
        <v>NA</v>
      </c>
      <c r="H40" s="19" t="str">
        <f>'P05'!E34</f>
        <v>NA</v>
      </c>
      <c r="I40" s="19" t="str">
        <f>'P06'!E34</f>
        <v>NA</v>
      </c>
      <c r="J40" s="19" t="str">
        <f>'P07'!E34</f>
        <v>NA</v>
      </c>
      <c r="K40" s="19" t="str">
        <f>'P08'!E34</f>
        <v>NA</v>
      </c>
      <c r="L40" s="19" t="str">
        <f>'P09'!E34</f>
        <v>NA</v>
      </c>
      <c r="M40" s="19" t="str">
        <f>'P10'!E34</f>
        <v>NA</v>
      </c>
      <c r="N40" s="19" t="str">
        <f>'P11'!E34</f>
        <v>NA</v>
      </c>
      <c r="O40" s="19" t="str">
        <f>'P12'!E34</f>
        <v>NT</v>
      </c>
      <c r="P40" s="19" t="str">
        <f>'P13'!E34</f>
        <v>NT</v>
      </c>
      <c r="Q40" s="19" t="str">
        <f>'P14'!E34</f>
        <v>NT</v>
      </c>
      <c r="R40" s="19" t="str">
        <f>'P15'!E34</f>
        <v>NT</v>
      </c>
      <c r="S40" s="19" t="str">
        <f>'P16'!E34</f>
        <v>NT</v>
      </c>
      <c r="T40" s="19" t="str">
        <f>'P17'!E34</f>
        <v>NT</v>
      </c>
      <c r="U40" s="19" t="str">
        <f>'P18'!E34</f>
        <v>NT</v>
      </c>
      <c r="V40" s="19" t="str">
        <f>'P19'!E34</f>
        <v>NT</v>
      </c>
      <c r="W40" s="19" t="str">
        <f>'P20'!E34</f>
        <v>NT</v>
      </c>
      <c r="X40" s="19"/>
      <c r="Y40" s="19"/>
      <c r="Z40" s="19"/>
      <c r="AA40" s="19">
        <v>31</v>
      </c>
      <c r="AB40" s="20">
        <f>COUNTIF(BaseDeCalcul!D40:Z40,"C")</f>
        <v>0</v>
      </c>
      <c r="AC40" s="20">
        <f>COUNTIF(BaseDeCalcul!D40:Z40,"NC")</f>
        <v>0</v>
      </c>
      <c r="AD40" s="20">
        <f>COUNTIF(BaseDeCalcul!D40:Z40,"NA")</f>
        <v>11</v>
      </c>
      <c r="AE40" s="21" t="str">
        <f t="shared" si="5"/>
        <v>NA</v>
      </c>
      <c r="AF40" s="20"/>
      <c r="AG40" s="221" t="s">
        <v>370</v>
      </c>
      <c r="AH40" s="221"/>
      <c r="AI40" s="221"/>
      <c r="AJ40" s="221"/>
      <c r="AK40" s="221"/>
      <c r="AL40" s="27"/>
    </row>
    <row r="41" spans="1:38">
      <c r="A41" s="19" t="str">
        <f>Criteres!B35</f>
        <v>Multimédia</v>
      </c>
      <c r="B41" s="19" t="str">
        <f>Criteres!C35</f>
        <v>4.16</v>
      </c>
      <c r="C41" s="19" t="str">
        <f>Criteres!D35</f>
        <v>AAA</v>
      </c>
      <c r="D41" s="19" t="str">
        <f>'P01'!E35</f>
        <v>NA</v>
      </c>
      <c r="E41" s="19" t="str">
        <f>'P02'!E35</f>
        <v>NA</v>
      </c>
      <c r="F41" s="19" t="str">
        <f>'P03'!E35</f>
        <v>NA</v>
      </c>
      <c r="G41" s="19" t="str">
        <f>'P04'!E35</f>
        <v>NA</v>
      </c>
      <c r="H41" s="19" t="str">
        <f>'P05'!E35</f>
        <v>NA</v>
      </c>
      <c r="I41" s="19" t="str">
        <f>'P06'!E35</f>
        <v>NA</v>
      </c>
      <c r="J41" s="19" t="str">
        <f>'P07'!E35</f>
        <v>NA</v>
      </c>
      <c r="K41" s="19" t="str">
        <f>'P08'!E35</f>
        <v>NA</v>
      </c>
      <c r="L41" s="19" t="str">
        <f>'P09'!E35</f>
        <v>NA</v>
      </c>
      <c r="M41" s="19" t="str">
        <f>'P10'!E35</f>
        <v>NA</v>
      </c>
      <c r="N41" s="19" t="str">
        <f>'P11'!E35</f>
        <v>NA</v>
      </c>
      <c r="O41" s="19" t="str">
        <f>'P12'!E35</f>
        <v>NT</v>
      </c>
      <c r="P41" s="19" t="str">
        <f>'P13'!E35</f>
        <v>NT</v>
      </c>
      <c r="Q41" s="19" t="str">
        <f>'P14'!E35</f>
        <v>NT</v>
      </c>
      <c r="R41" s="19" t="str">
        <f>'P15'!E35</f>
        <v>NT</v>
      </c>
      <c r="S41" s="19" t="str">
        <f>'P16'!E35</f>
        <v>NT</v>
      </c>
      <c r="T41" s="19" t="str">
        <f>'P17'!E35</f>
        <v>NT</v>
      </c>
      <c r="U41" s="19" t="str">
        <f>'P18'!E35</f>
        <v>NT</v>
      </c>
      <c r="V41" s="19" t="str">
        <f>'P19'!E35</f>
        <v>NT</v>
      </c>
      <c r="W41" s="19" t="str">
        <f>'P20'!E35</f>
        <v>NT</v>
      </c>
      <c r="X41" s="19"/>
      <c r="Y41" s="19"/>
      <c r="Z41" s="19"/>
      <c r="AA41" s="19">
        <v>32</v>
      </c>
      <c r="AB41" s="20">
        <f>COUNTIF(BaseDeCalcul!D41:Z41,"C")</f>
        <v>0</v>
      </c>
      <c r="AC41" s="20">
        <f>COUNTIF(BaseDeCalcul!D41:Z41,"NC")</f>
        <v>0</v>
      </c>
      <c r="AD41" s="20">
        <f>COUNTIF(BaseDeCalcul!D41:Z41,"NA")</f>
        <v>11</v>
      </c>
      <c r="AE41" s="21" t="str">
        <f t="shared" si="5"/>
        <v>NA</v>
      </c>
      <c r="AF41" s="20"/>
      <c r="AG41" s="227" t="s">
        <v>372</v>
      </c>
      <c r="AH41" s="227"/>
      <c r="AI41" s="227"/>
      <c r="AJ41" s="227"/>
      <c r="AK41" s="227"/>
      <c r="AL41" s="19"/>
    </row>
    <row r="42" spans="1:38">
      <c r="A42" s="19" t="str">
        <f>Criteres!B36</f>
        <v>Multimédia</v>
      </c>
      <c r="B42" s="19" t="str">
        <f>Criteres!C36</f>
        <v>4.17</v>
      </c>
      <c r="C42" s="19" t="str">
        <f>Criteres!D36</f>
        <v>AAA</v>
      </c>
      <c r="D42" s="19" t="str">
        <f>'P01'!E36</f>
        <v>NA</v>
      </c>
      <c r="E42" s="19" t="str">
        <f>'P02'!E36</f>
        <v>NA</v>
      </c>
      <c r="F42" s="19" t="str">
        <f>'P03'!E36</f>
        <v>NA</v>
      </c>
      <c r="G42" s="19" t="str">
        <f>'P04'!E36</f>
        <v>NA</v>
      </c>
      <c r="H42" s="19" t="str">
        <f>'P05'!E36</f>
        <v>NA</v>
      </c>
      <c r="I42" s="19" t="str">
        <f>'P06'!E36</f>
        <v>NA</v>
      </c>
      <c r="J42" s="19" t="str">
        <f>'P07'!E36</f>
        <v>NA</v>
      </c>
      <c r="K42" s="19" t="str">
        <f>'P08'!E36</f>
        <v>NA</v>
      </c>
      <c r="L42" s="19" t="str">
        <f>'P09'!E36</f>
        <v>NA</v>
      </c>
      <c r="M42" s="19" t="str">
        <f>'P10'!E36</f>
        <v>NA</v>
      </c>
      <c r="N42" s="19" t="str">
        <f>'P11'!E36</f>
        <v>NA</v>
      </c>
      <c r="O42" s="19" t="str">
        <f>'P12'!E36</f>
        <v>NT</v>
      </c>
      <c r="P42" s="19" t="str">
        <f>'P13'!E36</f>
        <v>NT</v>
      </c>
      <c r="Q42" s="19" t="str">
        <f>'P14'!E36</f>
        <v>NT</v>
      </c>
      <c r="R42" s="19" t="str">
        <f>'P15'!E36</f>
        <v>NT</v>
      </c>
      <c r="S42" s="19" t="str">
        <f>'P16'!E36</f>
        <v>NT</v>
      </c>
      <c r="T42" s="19" t="str">
        <f>'P17'!E36</f>
        <v>NT</v>
      </c>
      <c r="U42" s="19" t="str">
        <f>'P18'!E36</f>
        <v>NT</v>
      </c>
      <c r="V42" s="19" t="str">
        <f>'P19'!E36</f>
        <v>NT</v>
      </c>
      <c r="W42" s="19" t="str">
        <f>'P20'!E36</f>
        <v>NT</v>
      </c>
      <c r="X42" s="19"/>
      <c r="Y42" s="19"/>
      <c r="Z42" s="19"/>
      <c r="AA42" s="19">
        <v>33</v>
      </c>
      <c r="AB42" s="20">
        <f>COUNTIF(BaseDeCalcul!D42:Z42,"C")</f>
        <v>0</v>
      </c>
      <c r="AC42" s="20">
        <f>COUNTIF(BaseDeCalcul!D42:Z42,"NC")</f>
        <v>0</v>
      </c>
      <c r="AD42" s="20">
        <f>COUNTIF(BaseDeCalcul!D42:Z42,"NA")</f>
        <v>11</v>
      </c>
      <c r="AE42" s="21" t="str">
        <f t="shared" si="5"/>
        <v>NA</v>
      </c>
      <c r="AF42" s="20"/>
      <c r="AG42" s="226" t="s">
        <v>29</v>
      </c>
      <c r="AH42" s="226"/>
      <c r="AI42" s="141" t="s">
        <v>198</v>
      </c>
      <c r="AJ42" s="141" t="s">
        <v>199</v>
      </c>
      <c r="AK42" s="140" t="s">
        <v>371</v>
      </c>
      <c r="AL42" s="19"/>
    </row>
    <row r="43" spans="1:38">
      <c r="A43" s="19" t="str">
        <f>Criteres!B37</f>
        <v>Multimédia</v>
      </c>
      <c r="B43" s="19" t="str">
        <f>Criteres!C37</f>
        <v>4.18</v>
      </c>
      <c r="C43" s="19" t="str">
        <f>Criteres!D37</f>
        <v>AAA</v>
      </c>
      <c r="D43" s="19" t="str">
        <f>'P01'!E37</f>
        <v>NA</v>
      </c>
      <c r="E43" s="19" t="str">
        <f>'P02'!E37</f>
        <v>NA</v>
      </c>
      <c r="F43" s="19" t="str">
        <f>'P03'!E37</f>
        <v>NA</v>
      </c>
      <c r="G43" s="19" t="str">
        <f>'P04'!E37</f>
        <v>NA</v>
      </c>
      <c r="H43" s="19" t="str">
        <f>'P05'!E37</f>
        <v>NA</v>
      </c>
      <c r="I43" s="19" t="str">
        <f>'P06'!E37</f>
        <v>NA</v>
      </c>
      <c r="J43" s="19" t="str">
        <f>'P07'!E37</f>
        <v>NA</v>
      </c>
      <c r="K43" s="19" t="str">
        <f>'P08'!E37</f>
        <v>NA</v>
      </c>
      <c r="L43" s="19" t="str">
        <f>'P09'!E37</f>
        <v>NA</v>
      </c>
      <c r="M43" s="19" t="str">
        <f>'P10'!E37</f>
        <v>NA</v>
      </c>
      <c r="N43" s="19" t="str">
        <f>'P11'!E37</f>
        <v>NA</v>
      </c>
      <c r="O43" s="19" t="str">
        <f>'P12'!E37</f>
        <v>NT</v>
      </c>
      <c r="P43" s="19" t="str">
        <f>'P13'!E37</f>
        <v>NT</v>
      </c>
      <c r="Q43" s="19" t="str">
        <f>'P14'!E37</f>
        <v>NT</v>
      </c>
      <c r="R43" s="19" t="str">
        <f>'P15'!E37</f>
        <v>NT</v>
      </c>
      <c r="S43" s="19" t="str">
        <f>'P16'!E37</f>
        <v>NT</v>
      </c>
      <c r="T43" s="19" t="str">
        <f>'P17'!E37</f>
        <v>NT</v>
      </c>
      <c r="U43" s="19" t="str">
        <f>'P18'!E37</f>
        <v>NT</v>
      </c>
      <c r="V43" s="19" t="str">
        <f>'P19'!E37</f>
        <v>NT</v>
      </c>
      <c r="W43" s="19" t="str">
        <f>'P20'!E37</f>
        <v>NT</v>
      </c>
      <c r="X43" s="19"/>
      <c r="Y43" s="19"/>
      <c r="Z43" s="19"/>
      <c r="AA43" s="19">
        <v>34</v>
      </c>
      <c r="AB43" s="20">
        <f>COUNTIF(BaseDeCalcul!D43:Z43,"C")</f>
        <v>0</v>
      </c>
      <c r="AC43" s="20">
        <f>COUNTIF(BaseDeCalcul!D43:Z43,"NC")</f>
        <v>0</v>
      </c>
      <c r="AD43" s="20">
        <f>COUNTIF(BaseDeCalcul!D43:Z43,"NA")</f>
        <v>11</v>
      </c>
      <c r="AE43" s="21" t="str">
        <f t="shared" si="5"/>
        <v>NA</v>
      </c>
      <c r="AF43" s="20"/>
      <c r="AG43" s="144" t="s">
        <v>236</v>
      </c>
      <c r="AH43" s="144"/>
      <c r="AI43" s="142">
        <f t="shared" ref="AI43:AI55" si="7">COUNTIFS(A$10:A$200,AG43,AE$10:AE$200,"C")</f>
        <v>1</v>
      </c>
      <c r="AJ43" s="142">
        <f t="shared" ref="AJ43:AJ55" si="8">COUNTIFS(A$10:A$200,AG43,AE$10:AE$200,"NC")</f>
        <v>2</v>
      </c>
      <c r="AK43" s="142">
        <f>AI43+AJ43</f>
        <v>3</v>
      </c>
      <c r="AL43" s="19"/>
    </row>
    <row r="44" spans="1:38">
      <c r="A44" s="19" t="str">
        <f>Criteres!B38</f>
        <v>Multimédia</v>
      </c>
      <c r="B44" s="19" t="str">
        <f>Criteres!C38</f>
        <v>4.19</v>
      </c>
      <c r="C44" s="19" t="str">
        <f>Criteres!D38</f>
        <v>AAA</v>
      </c>
      <c r="D44" s="19" t="str">
        <f>'P01'!E38</f>
        <v>NA</v>
      </c>
      <c r="E44" s="19" t="str">
        <f>'P02'!E38</f>
        <v>NA</v>
      </c>
      <c r="F44" s="19" t="str">
        <f>'P03'!E38</f>
        <v>NA</v>
      </c>
      <c r="G44" s="19" t="str">
        <f>'P04'!E38</f>
        <v>NA</v>
      </c>
      <c r="H44" s="19" t="str">
        <f>'P05'!E38</f>
        <v>NA</v>
      </c>
      <c r="I44" s="19" t="str">
        <f>'P06'!E38</f>
        <v>NA</v>
      </c>
      <c r="J44" s="19" t="str">
        <f>'P07'!E38</f>
        <v>NA</v>
      </c>
      <c r="K44" s="19" t="str">
        <f>'P08'!E38</f>
        <v>NA</v>
      </c>
      <c r="L44" s="19" t="str">
        <f>'P09'!E38</f>
        <v>NA</v>
      </c>
      <c r="M44" s="19" t="str">
        <f>'P10'!E38</f>
        <v>NA</v>
      </c>
      <c r="N44" s="19" t="str">
        <f>'P11'!E38</f>
        <v>NA</v>
      </c>
      <c r="O44" s="19" t="str">
        <f>'P12'!E38</f>
        <v>NT</v>
      </c>
      <c r="P44" s="19" t="str">
        <f>'P13'!E38</f>
        <v>NT</v>
      </c>
      <c r="Q44" s="19" t="str">
        <f>'P14'!E38</f>
        <v>NT</v>
      </c>
      <c r="R44" s="19" t="str">
        <f>'P15'!E38</f>
        <v>NT</v>
      </c>
      <c r="S44" s="19" t="str">
        <f>'P16'!E38</f>
        <v>NT</v>
      </c>
      <c r="T44" s="19" t="str">
        <f>'P17'!E38</f>
        <v>NT</v>
      </c>
      <c r="U44" s="19" t="str">
        <f>'P18'!E38</f>
        <v>NT</v>
      </c>
      <c r="V44" s="19" t="str">
        <f>'P19'!E38</f>
        <v>NT</v>
      </c>
      <c r="W44" s="19" t="str">
        <f>'P20'!E38</f>
        <v>NT</v>
      </c>
      <c r="X44" s="19"/>
      <c r="Y44" s="19"/>
      <c r="Z44" s="19"/>
      <c r="AA44" s="19">
        <v>35</v>
      </c>
      <c r="AB44" s="20">
        <f>COUNTIF(BaseDeCalcul!D44:Z44,"C")</f>
        <v>0</v>
      </c>
      <c r="AC44" s="20">
        <f>COUNTIF(BaseDeCalcul!D44:Z44,"NC")</f>
        <v>0</v>
      </c>
      <c r="AD44" s="20">
        <f>COUNTIF(BaseDeCalcul!D44:Z44,"NA")</f>
        <v>11</v>
      </c>
      <c r="AE44" s="21" t="str">
        <f t="shared" ref="AE44:AE107" si="9">IF(COUNTIF(D44:W44,"NC")&gt;0,"NC",IF(COUNTIF(D44:W44,"C")&gt;0,"C",IF(COUNTIF(D44:W44,"NA")&gt;0,"NA","NT")))</f>
        <v>NA</v>
      </c>
      <c r="AF44" s="20"/>
      <c r="AG44" s="144" t="s">
        <v>238</v>
      </c>
      <c r="AH44" s="144"/>
      <c r="AI44" s="142">
        <f t="shared" si="7"/>
        <v>0</v>
      </c>
      <c r="AJ44" s="142">
        <f t="shared" si="8"/>
        <v>0</v>
      </c>
      <c r="AK44" s="142">
        <f t="shared" ref="AK44:AK55" si="10">AI44+AJ44</f>
        <v>0</v>
      </c>
      <c r="AL44" s="19"/>
    </row>
    <row r="45" spans="1:38">
      <c r="A45" s="19" t="str">
        <f>Criteres!B39</f>
        <v>Multimédia</v>
      </c>
      <c r="B45" s="19" t="str">
        <f>Criteres!C39</f>
        <v>4.20</v>
      </c>
      <c r="C45" s="19" t="str">
        <f>Criteres!D39</f>
        <v>AAA</v>
      </c>
      <c r="D45" s="19" t="str">
        <f>'P01'!E39</f>
        <v>NA</v>
      </c>
      <c r="E45" s="19" t="str">
        <f>'P02'!E39</f>
        <v>NA</v>
      </c>
      <c r="F45" s="19" t="str">
        <f>'P03'!E39</f>
        <v>NA</v>
      </c>
      <c r="G45" s="19" t="str">
        <f>'P04'!E39</f>
        <v>NA</v>
      </c>
      <c r="H45" s="19" t="str">
        <f>'P05'!E39</f>
        <v>NA</v>
      </c>
      <c r="I45" s="19" t="str">
        <f>'P06'!E39</f>
        <v>NA</v>
      </c>
      <c r="J45" s="19" t="str">
        <f>'P07'!E39</f>
        <v>NA</v>
      </c>
      <c r="K45" s="19" t="str">
        <f>'P08'!E39</f>
        <v>NA</v>
      </c>
      <c r="L45" s="19" t="str">
        <f>'P09'!E39</f>
        <v>NA</v>
      </c>
      <c r="M45" s="19" t="str">
        <f>'P10'!E39</f>
        <v>NA</v>
      </c>
      <c r="N45" s="19" t="str">
        <f>'P11'!E39</f>
        <v>NA</v>
      </c>
      <c r="O45" s="19" t="str">
        <f>'P12'!E39</f>
        <v>NT</v>
      </c>
      <c r="P45" s="19" t="str">
        <f>'P13'!E39</f>
        <v>NT</v>
      </c>
      <c r="Q45" s="19" t="str">
        <f>'P14'!E39</f>
        <v>NT</v>
      </c>
      <c r="R45" s="19" t="str">
        <f>'P15'!E39</f>
        <v>NT</v>
      </c>
      <c r="S45" s="19" t="str">
        <f>'P16'!E39</f>
        <v>NT</v>
      </c>
      <c r="T45" s="19" t="str">
        <f>'P17'!E39</f>
        <v>NT</v>
      </c>
      <c r="U45" s="19" t="str">
        <f>'P18'!E39</f>
        <v>NT</v>
      </c>
      <c r="V45" s="19" t="str">
        <f>'P19'!E39</f>
        <v>NT</v>
      </c>
      <c r="W45" s="19" t="str">
        <f>'P20'!E39</f>
        <v>NT</v>
      </c>
      <c r="X45" s="19"/>
      <c r="Y45" s="19"/>
      <c r="Z45" s="19"/>
      <c r="AA45" s="19">
        <v>36</v>
      </c>
      <c r="AB45" s="20">
        <f>COUNTIF(BaseDeCalcul!D45:Z45,"C")</f>
        <v>0</v>
      </c>
      <c r="AC45" s="20">
        <f>COUNTIF(BaseDeCalcul!D45:Z45,"NC")</f>
        <v>0</v>
      </c>
      <c r="AD45" s="20">
        <f>COUNTIF(BaseDeCalcul!D45:Z45,"NA")</f>
        <v>11</v>
      </c>
      <c r="AE45" s="21" t="str">
        <f t="shared" si="9"/>
        <v>NA</v>
      </c>
      <c r="AF45" s="20"/>
      <c r="AG45" s="144" t="s">
        <v>239</v>
      </c>
      <c r="AH45" s="144"/>
      <c r="AI45" s="142">
        <f t="shared" si="7"/>
        <v>2</v>
      </c>
      <c r="AJ45" s="142">
        <f t="shared" si="8"/>
        <v>1</v>
      </c>
      <c r="AK45" s="142">
        <f t="shared" si="10"/>
        <v>3</v>
      </c>
      <c r="AL45" s="19"/>
    </row>
    <row r="46" spans="1:38">
      <c r="A46" s="19" t="str">
        <f>Criteres!B40</f>
        <v>Tableaux</v>
      </c>
      <c r="B46" s="19" t="str">
        <f>Criteres!C40</f>
        <v>5.1</v>
      </c>
      <c r="C46" s="19" t="str">
        <f>Criteres!D40</f>
        <v>A</v>
      </c>
      <c r="D46" s="19" t="str">
        <f>'P01'!E40</f>
        <v>NA</v>
      </c>
      <c r="E46" s="19" t="str">
        <f>'P02'!E40</f>
        <v>NA</v>
      </c>
      <c r="F46" s="19" t="str">
        <f>'P03'!E40</f>
        <v>NA</v>
      </c>
      <c r="G46" s="19" t="str">
        <f>'P04'!E40</f>
        <v>NA</v>
      </c>
      <c r="H46" s="19" t="str">
        <f>'P05'!E40</f>
        <v>NA</v>
      </c>
      <c r="I46" s="19" t="str">
        <f>'P06'!E40</f>
        <v>NA</v>
      </c>
      <c r="J46" s="19" t="str">
        <f>'P07'!E40</f>
        <v>NA</v>
      </c>
      <c r="K46" s="19" t="str">
        <f>'P08'!E40</f>
        <v>NA</v>
      </c>
      <c r="L46" s="19" t="str">
        <f>'P09'!E40</f>
        <v>NA</v>
      </c>
      <c r="M46" s="19" t="str">
        <f>'P10'!E40</f>
        <v>NA</v>
      </c>
      <c r="N46" s="19" t="str">
        <f>'P11'!E40</f>
        <v>NA</v>
      </c>
      <c r="O46" s="19" t="str">
        <f>'P12'!E40</f>
        <v>NT</v>
      </c>
      <c r="P46" s="19" t="str">
        <f>'P13'!E40</f>
        <v>NT</v>
      </c>
      <c r="Q46" s="19" t="str">
        <f>'P14'!E40</f>
        <v>NT</v>
      </c>
      <c r="R46" s="19" t="str">
        <f>'P15'!E40</f>
        <v>NT</v>
      </c>
      <c r="S46" s="19" t="str">
        <f>'P16'!E40</f>
        <v>NT</v>
      </c>
      <c r="T46" s="19" t="str">
        <f>'P17'!E40</f>
        <v>NT</v>
      </c>
      <c r="U46" s="19" t="str">
        <f>'P18'!E40</f>
        <v>NT</v>
      </c>
      <c r="V46" s="19" t="str">
        <f>'P19'!E40</f>
        <v>NT</v>
      </c>
      <c r="W46" s="19" t="str">
        <f>'P20'!E40</f>
        <v>NT</v>
      </c>
      <c r="X46" s="19"/>
      <c r="Y46" s="19"/>
      <c r="Z46" s="19"/>
      <c r="AA46" s="19">
        <v>37</v>
      </c>
      <c r="AB46" s="20">
        <f>COUNTIF(BaseDeCalcul!D46:Z46,"C")</f>
        <v>0</v>
      </c>
      <c r="AC46" s="20">
        <f>COUNTIF(BaseDeCalcul!D46:Z46,"NC")</f>
        <v>0</v>
      </c>
      <c r="AD46" s="20">
        <f>COUNTIF(BaseDeCalcul!D46:Z46,"NA")</f>
        <v>11</v>
      </c>
      <c r="AE46" s="21" t="str">
        <f t="shared" si="9"/>
        <v>NA</v>
      </c>
      <c r="AF46" s="20"/>
      <c r="AG46" s="144" t="s">
        <v>240</v>
      </c>
      <c r="AH46" s="144"/>
      <c r="AI46" s="142">
        <f t="shared" si="7"/>
        <v>0</v>
      </c>
      <c r="AJ46" s="142">
        <f t="shared" si="8"/>
        <v>0</v>
      </c>
      <c r="AK46" s="142">
        <f t="shared" si="10"/>
        <v>0</v>
      </c>
      <c r="AL46" s="19"/>
    </row>
    <row r="47" spans="1:38">
      <c r="A47" s="19" t="str">
        <f>Criteres!B41</f>
        <v>Tableaux</v>
      </c>
      <c r="B47" s="19" t="str">
        <f>Criteres!C41</f>
        <v>5.2</v>
      </c>
      <c r="C47" s="19" t="str">
        <f>Criteres!D41</f>
        <v>A</v>
      </c>
      <c r="D47" s="19" t="str">
        <f>'P01'!E41</f>
        <v>NA</v>
      </c>
      <c r="E47" s="19" t="str">
        <f>'P02'!E41</f>
        <v>NA</v>
      </c>
      <c r="F47" s="19" t="str">
        <f>'P03'!E41</f>
        <v>NA</v>
      </c>
      <c r="G47" s="19" t="str">
        <f>'P04'!E41</f>
        <v>NA</v>
      </c>
      <c r="H47" s="19" t="str">
        <f>'P05'!E41</f>
        <v>NA</v>
      </c>
      <c r="I47" s="19" t="str">
        <f>'P06'!E41</f>
        <v>NA</v>
      </c>
      <c r="J47" s="19" t="str">
        <f>'P07'!E41</f>
        <v>NA</v>
      </c>
      <c r="K47" s="19" t="str">
        <f>'P08'!E41</f>
        <v>NA</v>
      </c>
      <c r="L47" s="19" t="str">
        <f>'P09'!E41</f>
        <v>NA</v>
      </c>
      <c r="M47" s="19" t="str">
        <f>'P10'!E41</f>
        <v>NA</v>
      </c>
      <c r="N47" s="19" t="str">
        <f>'P11'!E41</f>
        <v>NA</v>
      </c>
      <c r="O47" s="19" t="str">
        <f>'P12'!E41</f>
        <v>NT</v>
      </c>
      <c r="P47" s="19" t="str">
        <f>'P13'!E41</f>
        <v>NT</v>
      </c>
      <c r="Q47" s="19" t="str">
        <f>'P14'!E41</f>
        <v>NT</v>
      </c>
      <c r="R47" s="19" t="str">
        <f>'P15'!E41</f>
        <v>NT</v>
      </c>
      <c r="S47" s="19" t="str">
        <f>'P16'!E41</f>
        <v>NT</v>
      </c>
      <c r="T47" s="19" t="str">
        <f>'P17'!E41</f>
        <v>NT</v>
      </c>
      <c r="U47" s="19" t="str">
        <f>'P18'!E41</f>
        <v>NT</v>
      </c>
      <c r="V47" s="19" t="str">
        <f>'P19'!E41</f>
        <v>NT</v>
      </c>
      <c r="W47" s="19" t="str">
        <f>'P20'!E41</f>
        <v>NT</v>
      </c>
      <c r="X47" s="19"/>
      <c r="Y47" s="19"/>
      <c r="Z47" s="19"/>
      <c r="AA47" s="19">
        <v>38</v>
      </c>
      <c r="AB47" s="20">
        <f>COUNTIF(BaseDeCalcul!D47:Z47,"C")</f>
        <v>0</v>
      </c>
      <c r="AC47" s="20">
        <f>COUNTIF(BaseDeCalcul!D47:Z47,"NC")</f>
        <v>0</v>
      </c>
      <c r="AD47" s="20">
        <f>COUNTIF(BaseDeCalcul!D47:Z47,"NA")</f>
        <v>11</v>
      </c>
      <c r="AE47" s="21" t="str">
        <f t="shared" si="9"/>
        <v>NA</v>
      </c>
      <c r="AF47" s="20"/>
      <c r="AG47" s="144" t="s">
        <v>242</v>
      </c>
      <c r="AH47" s="144"/>
      <c r="AI47" s="142">
        <f t="shared" si="7"/>
        <v>4</v>
      </c>
      <c r="AJ47" s="142">
        <f t="shared" si="8"/>
        <v>0</v>
      </c>
      <c r="AK47" s="142">
        <f t="shared" si="10"/>
        <v>4</v>
      </c>
      <c r="AL47" s="19"/>
    </row>
    <row r="48" spans="1:38">
      <c r="A48" s="19" t="str">
        <f>Criteres!B42</f>
        <v>Tableaux</v>
      </c>
      <c r="B48" s="19" t="str">
        <f>Criteres!C42</f>
        <v>5.3</v>
      </c>
      <c r="C48" s="19" t="str">
        <f>Criteres!D42</f>
        <v>A</v>
      </c>
      <c r="D48" s="19" t="str">
        <f>'P01'!E42</f>
        <v>C</v>
      </c>
      <c r="E48" s="19" t="str">
        <f>'P02'!E42</f>
        <v>C</v>
      </c>
      <c r="F48" s="19" t="str">
        <f>'P03'!E42</f>
        <v>C</v>
      </c>
      <c r="G48" s="19" t="str">
        <f>'P04'!E42</f>
        <v>C</v>
      </c>
      <c r="H48" s="19" t="str">
        <f>'P05'!E42</f>
        <v>C</v>
      </c>
      <c r="I48" s="19" t="str">
        <f>'P06'!E42</f>
        <v>C</v>
      </c>
      <c r="J48" s="19" t="str">
        <f>'P07'!E42</f>
        <v>C</v>
      </c>
      <c r="K48" s="19" t="str">
        <f>'P08'!E42</f>
        <v>C</v>
      </c>
      <c r="L48" s="19" t="str">
        <f>'P09'!E42</f>
        <v>C</v>
      </c>
      <c r="M48" s="19" t="str">
        <f>'P10'!E42</f>
        <v>C</v>
      </c>
      <c r="N48" s="19" t="str">
        <f>'P11'!E42</f>
        <v>C</v>
      </c>
      <c r="O48" s="19" t="str">
        <f>'P12'!E42</f>
        <v>NT</v>
      </c>
      <c r="P48" s="19" t="str">
        <f>'P13'!E42</f>
        <v>NT</v>
      </c>
      <c r="Q48" s="19" t="str">
        <f>'P14'!E42</f>
        <v>NT</v>
      </c>
      <c r="R48" s="19" t="str">
        <f>'P15'!E42</f>
        <v>NT</v>
      </c>
      <c r="S48" s="19" t="str">
        <f>'P16'!E42</f>
        <v>NT</v>
      </c>
      <c r="T48" s="19" t="str">
        <f>'P17'!E42</f>
        <v>NT</v>
      </c>
      <c r="U48" s="19" t="str">
        <f>'P18'!E42</f>
        <v>NT</v>
      </c>
      <c r="V48" s="19" t="str">
        <f>'P19'!E42</f>
        <v>NT</v>
      </c>
      <c r="W48" s="19" t="str">
        <f>'P20'!E42</f>
        <v>NT</v>
      </c>
      <c r="X48" s="19"/>
      <c r="Y48" s="19"/>
      <c r="Z48" s="19"/>
      <c r="AA48" s="19">
        <v>39</v>
      </c>
      <c r="AB48" s="20">
        <f>COUNTIF(BaseDeCalcul!D48:Z48,"C")</f>
        <v>11</v>
      </c>
      <c r="AC48" s="20">
        <f>COUNTIF(BaseDeCalcul!D48:Z48,"NC")</f>
        <v>0</v>
      </c>
      <c r="AD48" s="20">
        <f>COUNTIF(BaseDeCalcul!D48:Z48,"NA")</f>
        <v>0</v>
      </c>
      <c r="AE48" s="21" t="str">
        <f t="shared" si="9"/>
        <v>C</v>
      </c>
      <c r="AF48" s="20"/>
      <c r="AG48" s="144" t="s">
        <v>243</v>
      </c>
      <c r="AH48" s="144"/>
      <c r="AI48" s="142">
        <f t="shared" si="7"/>
        <v>1</v>
      </c>
      <c r="AJ48" s="142">
        <f t="shared" si="8"/>
        <v>1</v>
      </c>
      <c r="AK48" s="142">
        <f t="shared" si="10"/>
        <v>2</v>
      </c>
      <c r="AL48" s="19"/>
    </row>
    <row r="49" spans="1:38">
      <c r="A49" s="19" t="str">
        <f>Criteres!B43</f>
        <v>Tableaux</v>
      </c>
      <c r="B49" s="19" t="str">
        <f>Criteres!C43</f>
        <v>5.4</v>
      </c>
      <c r="C49" s="19" t="str">
        <f>Criteres!D43</f>
        <v>A</v>
      </c>
      <c r="D49" s="19" t="str">
        <f>'P01'!E43</f>
        <v>NA</v>
      </c>
      <c r="E49" s="19" t="str">
        <f>'P02'!E43</f>
        <v>NA</v>
      </c>
      <c r="F49" s="19" t="str">
        <f>'P03'!E43</f>
        <v>NA</v>
      </c>
      <c r="G49" s="19" t="str">
        <f>'P04'!E43</f>
        <v>NA</v>
      </c>
      <c r="H49" s="19" t="str">
        <f>'P05'!E43</f>
        <v>NA</v>
      </c>
      <c r="I49" s="19" t="str">
        <f>'P06'!E43</f>
        <v>NA</v>
      </c>
      <c r="J49" s="19" t="str">
        <f>'P07'!E43</f>
        <v>NA</v>
      </c>
      <c r="K49" s="19" t="str">
        <f>'P08'!E43</f>
        <v>NA</v>
      </c>
      <c r="L49" s="19" t="str">
        <f>'P09'!E43</f>
        <v>NA</v>
      </c>
      <c r="M49" s="19" t="str">
        <f>'P10'!E43</f>
        <v>NA</v>
      </c>
      <c r="N49" s="19" t="str">
        <f>'P11'!E43</f>
        <v>NA</v>
      </c>
      <c r="O49" s="19" t="str">
        <f>'P12'!E43</f>
        <v>NT</v>
      </c>
      <c r="P49" s="19" t="str">
        <f>'P13'!E43</f>
        <v>NT</v>
      </c>
      <c r="Q49" s="19" t="str">
        <f>'P14'!E43</f>
        <v>NT</v>
      </c>
      <c r="R49" s="19" t="str">
        <f>'P15'!E43</f>
        <v>NT</v>
      </c>
      <c r="S49" s="19" t="str">
        <f>'P16'!E43</f>
        <v>NT</v>
      </c>
      <c r="T49" s="19" t="str">
        <f>'P17'!E43</f>
        <v>NT</v>
      </c>
      <c r="U49" s="19" t="str">
        <f>'P18'!E43</f>
        <v>NT</v>
      </c>
      <c r="V49" s="19" t="str">
        <f>'P19'!E43</f>
        <v>NT</v>
      </c>
      <c r="W49" s="19" t="str">
        <f>'P20'!E43</f>
        <v>NT</v>
      </c>
      <c r="X49" s="19"/>
      <c r="Y49" s="19"/>
      <c r="Z49" s="19"/>
      <c r="AA49" s="19">
        <v>40</v>
      </c>
      <c r="AB49" s="20">
        <f>COUNTIF(BaseDeCalcul!D49:Z49,"C")</f>
        <v>0</v>
      </c>
      <c r="AC49" s="20">
        <f>COUNTIF(BaseDeCalcul!D49:Z49,"NC")</f>
        <v>0</v>
      </c>
      <c r="AD49" s="20">
        <f>COUNTIF(BaseDeCalcul!D49:Z49,"NA")</f>
        <v>11</v>
      </c>
      <c r="AE49" s="21" t="str">
        <f t="shared" si="9"/>
        <v>NA</v>
      </c>
      <c r="AF49" s="20"/>
      <c r="AG49" s="144" t="s">
        <v>246</v>
      </c>
      <c r="AH49" s="144"/>
      <c r="AI49" s="142">
        <f t="shared" si="7"/>
        <v>0</v>
      </c>
      <c r="AJ49" s="142">
        <f t="shared" si="8"/>
        <v>3</v>
      </c>
      <c r="AK49" s="142">
        <f t="shared" si="10"/>
        <v>3</v>
      </c>
      <c r="AL49" s="19"/>
    </row>
    <row r="50" spans="1:38">
      <c r="A50" s="19" t="str">
        <f>Criteres!B44</f>
        <v>Tableaux</v>
      </c>
      <c r="B50" s="19" t="str">
        <f>Criteres!C44</f>
        <v>5.5</v>
      </c>
      <c r="C50" s="19" t="str">
        <f>Criteres!D44</f>
        <v>A</v>
      </c>
      <c r="D50" s="19" t="str">
        <f>'P01'!E44</f>
        <v>NA</v>
      </c>
      <c r="E50" s="19" t="str">
        <f>'P02'!E44</f>
        <v>NA</v>
      </c>
      <c r="F50" s="19" t="str">
        <f>'P03'!E44</f>
        <v>NA</v>
      </c>
      <c r="G50" s="19" t="str">
        <f>'P04'!E44</f>
        <v>NA</v>
      </c>
      <c r="H50" s="19" t="str">
        <f>'P05'!E44</f>
        <v>NA</v>
      </c>
      <c r="I50" s="19" t="str">
        <f>'P06'!E44</f>
        <v>NA</v>
      </c>
      <c r="J50" s="19" t="str">
        <f>'P07'!E44</f>
        <v>NA</v>
      </c>
      <c r="K50" s="19" t="str">
        <f>'P08'!E44</f>
        <v>NA</v>
      </c>
      <c r="L50" s="19" t="str">
        <f>'P09'!E44</f>
        <v>NA</v>
      </c>
      <c r="M50" s="19" t="str">
        <f>'P10'!E44</f>
        <v>NA</v>
      </c>
      <c r="N50" s="19" t="str">
        <f>'P11'!E44</f>
        <v>NA</v>
      </c>
      <c r="O50" s="19" t="str">
        <f>'P12'!E44</f>
        <v>NT</v>
      </c>
      <c r="P50" s="19" t="str">
        <f>'P13'!E44</f>
        <v>NT</v>
      </c>
      <c r="Q50" s="19" t="str">
        <f>'P14'!E44</f>
        <v>NT</v>
      </c>
      <c r="R50" s="19" t="str">
        <f>'P15'!E44</f>
        <v>NT</v>
      </c>
      <c r="S50" s="19" t="str">
        <f>'P16'!E44</f>
        <v>NT</v>
      </c>
      <c r="T50" s="19" t="str">
        <f>'P17'!E44</f>
        <v>NT</v>
      </c>
      <c r="U50" s="19" t="str">
        <f>'P18'!E44</f>
        <v>NT</v>
      </c>
      <c r="V50" s="19" t="str">
        <f>'P19'!E44</f>
        <v>NT</v>
      </c>
      <c r="W50" s="19" t="str">
        <f>'P20'!E44</f>
        <v>NT</v>
      </c>
      <c r="X50" s="19"/>
      <c r="Y50" s="19"/>
      <c r="Z50" s="19"/>
      <c r="AA50" s="19">
        <v>41</v>
      </c>
      <c r="AB50" s="20">
        <f>COUNTIF(BaseDeCalcul!D50:Z50,"C")</f>
        <v>0</v>
      </c>
      <c r="AC50" s="20">
        <f>COUNTIF(BaseDeCalcul!D50:Z50,"NC")</f>
        <v>0</v>
      </c>
      <c r="AD50" s="20">
        <f>COUNTIF(BaseDeCalcul!D50:Z50,"NA")</f>
        <v>11</v>
      </c>
      <c r="AE50" s="21" t="str">
        <f t="shared" si="9"/>
        <v>NA</v>
      </c>
      <c r="AF50" s="20"/>
      <c r="AG50" s="144" t="s">
        <v>379</v>
      </c>
      <c r="AH50" s="144"/>
      <c r="AI50" s="142">
        <f t="shared" si="7"/>
        <v>4</v>
      </c>
      <c r="AJ50" s="142">
        <f t="shared" si="8"/>
        <v>3</v>
      </c>
      <c r="AK50" s="142">
        <f t="shared" si="10"/>
        <v>7</v>
      </c>
      <c r="AL50" s="19"/>
    </row>
    <row r="51" spans="1:38">
      <c r="A51" s="19" t="str">
        <f>Criteres!B45</f>
        <v>Tableaux</v>
      </c>
      <c r="B51" s="19" t="str">
        <f>Criteres!C45</f>
        <v>5.6</v>
      </c>
      <c r="C51" s="19" t="str">
        <f>Criteres!D45</f>
        <v>A</v>
      </c>
      <c r="D51" s="19" t="str">
        <f>'P01'!E45</f>
        <v>NA</v>
      </c>
      <c r="E51" s="19" t="str">
        <f>'P02'!E45</f>
        <v>NA</v>
      </c>
      <c r="F51" s="19" t="str">
        <f>'P03'!E45</f>
        <v>NA</v>
      </c>
      <c r="G51" s="19" t="str">
        <f>'P04'!E45</f>
        <v>NA</v>
      </c>
      <c r="H51" s="19" t="str">
        <f>'P05'!E45</f>
        <v>NA</v>
      </c>
      <c r="I51" s="19" t="str">
        <f>'P06'!E45</f>
        <v>NA</v>
      </c>
      <c r="J51" s="19" t="str">
        <f>'P07'!E45</f>
        <v>NA</v>
      </c>
      <c r="K51" s="19" t="str">
        <f>'P08'!E45</f>
        <v>C</v>
      </c>
      <c r="L51" s="19" t="str">
        <f>'P09'!E45</f>
        <v>NA</v>
      </c>
      <c r="M51" s="19" t="str">
        <f>'P10'!E45</f>
        <v>NA</v>
      </c>
      <c r="N51" s="19" t="str">
        <f>'P11'!E45</f>
        <v>NA</v>
      </c>
      <c r="O51" s="19" t="str">
        <f>'P12'!E45</f>
        <v>NT</v>
      </c>
      <c r="P51" s="19" t="str">
        <f>'P13'!E45</f>
        <v>NT</v>
      </c>
      <c r="Q51" s="19" t="str">
        <f>'P14'!E45</f>
        <v>NT</v>
      </c>
      <c r="R51" s="19" t="str">
        <f>'P15'!E45</f>
        <v>NT</v>
      </c>
      <c r="S51" s="19" t="str">
        <f>'P16'!E45</f>
        <v>NT</v>
      </c>
      <c r="T51" s="19" t="str">
        <f>'P17'!E45</f>
        <v>NT</v>
      </c>
      <c r="U51" s="19" t="str">
        <f>'P18'!E45</f>
        <v>NT</v>
      </c>
      <c r="V51" s="19" t="str">
        <f>'P19'!E45</f>
        <v>NT</v>
      </c>
      <c r="W51" s="19" t="str">
        <f>'P20'!E45</f>
        <v>NT</v>
      </c>
      <c r="X51" s="19"/>
      <c r="Y51" s="19"/>
      <c r="Z51" s="19"/>
      <c r="AA51" s="19">
        <v>42</v>
      </c>
      <c r="AB51" s="20">
        <f>COUNTIF(BaseDeCalcul!D51:Z51,"C")</f>
        <v>1</v>
      </c>
      <c r="AC51" s="20">
        <f>COUNTIF(BaseDeCalcul!D51:Z51,"NC")</f>
        <v>0</v>
      </c>
      <c r="AD51" s="20">
        <f>COUNTIF(BaseDeCalcul!D51:Z51,"NA")</f>
        <v>10</v>
      </c>
      <c r="AE51" s="21" t="str">
        <f t="shared" si="9"/>
        <v>C</v>
      </c>
      <c r="AF51" s="20"/>
      <c r="AG51" s="144" t="s">
        <v>248</v>
      </c>
      <c r="AH51" s="144"/>
      <c r="AI51" s="142">
        <f t="shared" si="7"/>
        <v>1</v>
      </c>
      <c r="AJ51" s="142">
        <f t="shared" si="8"/>
        <v>2</v>
      </c>
      <c r="AK51" s="142">
        <f t="shared" si="10"/>
        <v>3</v>
      </c>
      <c r="AL51" s="19"/>
    </row>
    <row r="52" spans="1:38">
      <c r="A52" s="19" t="str">
        <f>Criteres!B46</f>
        <v>Tableaux</v>
      </c>
      <c r="B52" s="19" t="str">
        <f>Criteres!C46</f>
        <v>5.7</v>
      </c>
      <c r="C52" s="19" t="str">
        <f>Criteres!D46</f>
        <v>A</v>
      </c>
      <c r="D52" s="19" t="str">
        <f>'P01'!E46</f>
        <v>NA</v>
      </c>
      <c r="E52" s="19" t="str">
        <f>'P02'!E46</f>
        <v>NA</v>
      </c>
      <c r="F52" s="19" t="str">
        <f>'P03'!E46</f>
        <v>NA</v>
      </c>
      <c r="G52" s="19" t="str">
        <f>'P04'!E46</f>
        <v>NA</v>
      </c>
      <c r="H52" s="19" t="str">
        <f>'P05'!E46</f>
        <v>NA</v>
      </c>
      <c r="I52" s="19" t="str">
        <f>'P06'!E46</f>
        <v>NA</v>
      </c>
      <c r="J52" s="19" t="str">
        <f>'P07'!E46</f>
        <v>NA</v>
      </c>
      <c r="K52" s="19" t="str">
        <f>'P08'!E46</f>
        <v>C</v>
      </c>
      <c r="L52" s="19" t="str">
        <f>'P09'!E46</f>
        <v>NA</v>
      </c>
      <c r="M52" s="19" t="str">
        <f>'P10'!E46</f>
        <v>NA</v>
      </c>
      <c r="N52" s="19" t="str">
        <f>'P11'!E46</f>
        <v>NA</v>
      </c>
      <c r="O52" s="19" t="str">
        <f>'P12'!E46</f>
        <v>NT</v>
      </c>
      <c r="P52" s="19" t="str">
        <f>'P13'!E46</f>
        <v>NT</v>
      </c>
      <c r="Q52" s="19" t="str">
        <f>'P14'!E46</f>
        <v>NT</v>
      </c>
      <c r="R52" s="19" t="str">
        <f>'P15'!E46</f>
        <v>NT</v>
      </c>
      <c r="S52" s="19" t="str">
        <f>'P16'!E46</f>
        <v>NT</v>
      </c>
      <c r="T52" s="19" t="str">
        <f>'P17'!E46</f>
        <v>NT</v>
      </c>
      <c r="U52" s="19" t="str">
        <f>'P18'!E46</f>
        <v>NT</v>
      </c>
      <c r="V52" s="19" t="str">
        <f>'P19'!E46</f>
        <v>NT</v>
      </c>
      <c r="W52" s="19" t="str">
        <f>'P20'!E46</f>
        <v>NT</v>
      </c>
      <c r="X52" s="19"/>
      <c r="Y52" s="19"/>
      <c r="Z52" s="19"/>
      <c r="AA52" s="19">
        <v>43</v>
      </c>
      <c r="AB52" s="20">
        <f>COUNTIF(BaseDeCalcul!D52:Z52,"C")</f>
        <v>1</v>
      </c>
      <c r="AC52" s="20">
        <f>COUNTIF(BaseDeCalcul!D52:Z52,"NC")</f>
        <v>0</v>
      </c>
      <c r="AD52" s="20">
        <f>COUNTIF(BaseDeCalcul!D52:Z52,"NA")</f>
        <v>10</v>
      </c>
      <c r="AE52" s="21" t="str">
        <f t="shared" si="9"/>
        <v>C</v>
      </c>
      <c r="AF52" s="20"/>
      <c r="AG52" s="144" t="s">
        <v>255</v>
      </c>
      <c r="AH52" s="144"/>
      <c r="AI52" s="142">
        <f t="shared" si="7"/>
        <v>4</v>
      </c>
      <c r="AJ52" s="142">
        <f t="shared" si="8"/>
        <v>9</v>
      </c>
      <c r="AK52" s="142">
        <f t="shared" si="10"/>
        <v>13</v>
      </c>
      <c r="AL52" s="19"/>
    </row>
    <row r="53" spans="1:38">
      <c r="A53" s="19" t="str">
        <f>Criteres!B47</f>
        <v>Tableaux</v>
      </c>
      <c r="B53" s="19" t="str">
        <f>Criteres!C47</f>
        <v>5.8</v>
      </c>
      <c r="C53" s="19" t="str">
        <f>Criteres!D47</f>
        <v>A</v>
      </c>
      <c r="D53" s="19" t="str">
        <f>'P01'!E47</f>
        <v>C</v>
      </c>
      <c r="E53" s="19" t="str">
        <f>'P02'!E47</f>
        <v>C</v>
      </c>
      <c r="F53" s="19" t="str">
        <f>'P03'!E47</f>
        <v>C</v>
      </c>
      <c r="G53" s="19" t="str">
        <f>'P04'!E47</f>
        <v>C</v>
      </c>
      <c r="H53" s="19" t="str">
        <f>'P05'!E47</f>
        <v>C</v>
      </c>
      <c r="I53" s="19" t="str">
        <f>'P06'!E47</f>
        <v>C</v>
      </c>
      <c r="J53" s="19" t="str">
        <f>'P07'!E47</f>
        <v>C</v>
      </c>
      <c r="K53" s="19" t="str">
        <f>'P08'!E47</f>
        <v>C</v>
      </c>
      <c r="L53" s="19" t="str">
        <f>'P09'!E47</f>
        <v>C</v>
      </c>
      <c r="M53" s="19" t="str">
        <f>'P10'!E47</f>
        <v>C</v>
      </c>
      <c r="N53" s="19" t="str">
        <f>'P11'!E47</f>
        <v>C</v>
      </c>
      <c r="O53" s="19" t="str">
        <f>'P12'!E47</f>
        <v>NT</v>
      </c>
      <c r="P53" s="19" t="str">
        <f>'P13'!E47</f>
        <v>NT</v>
      </c>
      <c r="Q53" s="19" t="str">
        <f>'P14'!E47</f>
        <v>NT</v>
      </c>
      <c r="R53" s="19" t="str">
        <f>'P15'!E47</f>
        <v>NT</v>
      </c>
      <c r="S53" s="19" t="str">
        <f>'P16'!E47</f>
        <v>NT</v>
      </c>
      <c r="T53" s="19" t="str">
        <f>'P17'!E47</f>
        <v>NT</v>
      </c>
      <c r="U53" s="19" t="str">
        <f>'P18'!E47</f>
        <v>NT</v>
      </c>
      <c r="V53" s="19" t="str">
        <f>'P19'!E47</f>
        <v>NT</v>
      </c>
      <c r="W53" s="19" t="str">
        <f>'P20'!E47</f>
        <v>NT</v>
      </c>
      <c r="X53" s="19"/>
      <c r="Y53" s="19"/>
      <c r="Z53" s="19"/>
      <c r="AA53" s="19">
        <v>44</v>
      </c>
      <c r="AB53" s="20">
        <f>COUNTIF(BaseDeCalcul!D53:Z53,"C")</f>
        <v>11</v>
      </c>
      <c r="AC53" s="20">
        <f>COUNTIF(BaseDeCalcul!D53:Z53,"NC")</f>
        <v>0</v>
      </c>
      <c r="AD53" s="20">
        <f>COUNTIF(BaseDeCalcul!D53:Z53,"NA")</f>
        <v>0</v>
      </c>
      <c r="AE53" s="21" t="str">
        <f t="shared" si="9"/>
        <v>C</v>
      </c>
      <c r="AF53" s="20"/>
      <c r="AG53" s="144" t="s">
        <v>258</v>
      </c>
      <c r="AH53" s="144"/>
      <c r="AI53" s="142">
        <f t="shared" si="7"/>
        <v>6</v>
      </c>
      <c r="AJ53" s="142">
        <f t="shared" si="8"/>
        <v>6</v>
      </c>
      <c r="AK53" s="142">
        <f t="shared" si="10"/>
        <v>12</v>
      </c>
      <c r="AL53" s="19"/>
    </row>
    <row r="54" spans="1:38">
      <c r="A54" s="19" t="str">
        <f>Criteres!B48</f>
        <v>Liens</v>
      </c>
      <c r="B54" s="19" t="str">
        <f>Criteres!C48</f>
        <v>6.1</v>
      </c>
      <c r="C54" s="19" t="str">
        <f>Criteres!D48</f>
        <v>A</v>
      </c>
      <c r="D54" s="19" t="str">
        <f>'P01'!E48</f>
        <v>NA</v>
      </c>
      <c r="E54" s="19" t="str">
        <f>'P02'!E48</f>
        <v>NC</v>
      </c>
      <c r="F54" s="19" t="str">
        <f>'P03'!E48</f>
        <v>NA</v>
      </c>
      <c r="G54" s="19" t="str">
        <f>'P04'!E48</f>
        <v>NA</v>
      </c>
      <c r="H54" s="19" t="str">
        <f>'P05'!E48</f>
        <v>NA</v>
      </c>
      <c r="I54" s="19" t="str">
        <f>'P06'!E48</f>
        <v>NA</v>
      </c>
      <c r="J54" s="19" t="str">
        <f>'P07'!E48</f>
        <v>NA</v>
      </c>
      <c r="K54" s="19" t="str">
        <f>'P08'!E48</f>
        <v>NA</v>
      </c>
      <c r="L54" s="19" t="str">
        <f>'P09'!E48</f>
        <v>NA</v>
      </c>
      <c r="M54" s="19" t="str">
        <f>'P10'!E48</f>
        <v>NA</v>
      </c>
      <c r="N54" s="19" t="str">
        <f>'P11'!E48</f>
        <v>NA</v>
      </c>
      <c r="O54" s="19" t="str">
        <f>'P12'!E48</f>
        <v>NT</v>
      </c>
      <c r="P54" s="19" t="str">
        <f>'P13'!E48</f>
        <v>NT</v>
      </c>
      <c r="Q54" s="19" t="str">
        <f>'P14'!E48</f>
        <v>NT</v>
      </c>
      <c r="R54" s="19" t="str">
        <f>'P15'!E48</f>
        <v>NT</v>
      </c>
      <c r="S54" s="19" t="str">
        <f>'P16'!E48</f>
        <v>NT</v>
      </c>
      <c r="T54" s="19" t="str">
        <f>'P17'!E48</f>
        <v>NT</v>
      </c>
      <c r="U54" s="19" t="str">
        <f>'P18'!E48</f>
        <v>NT</v>
      </c>
      <c r="V54" s="19" t="str">
        <f>'P19'!E48</f>
        <v>NT</v>
      </c>
      <c r="W54" s="19" t="str">
        <f>'P20'!E48</f>
        <v>NT</v>
      </c>
      <c r="X54" s="19"/>
      <c r="Y54" s="19"/>
      <c r="Z54" s="19"/>
      <c r="AA54" s="19">
        <v>45</v>
      </c>
      <c r="AB54" s="20">
        <f>COUNTIF(BaseDeCalcul!D54:Z54,"C")</f>
        <v>0</v>
      </c>
      <c r="AC54" s="20">
        <f>COUNTIF(BaseDeCalcul!D54:Z54,"NC")</f>
        <v>1</v>
      </c>
      <c r="AD54" s="20">
        <f>COUNTIF(BaseDeCalcul!D54:Z54,"NA")</f>
        <v>10</v>
      </c>
      <c r="AE54" s="21" t="str">
        <f t="shared" si="9"/>
        <v>NC</v>
      </c>
      <c r="AF54" s="20"/>
      <c r="AG54" s="144" t="s">
        <v>262</v>
      </c>
      <c r="AH54" s="144"/>
      <c r="AI54" s="142">
        <f t="shared" si="7"/>
        <v>2</v>
      </c>
      <c r="AJ54" s="142">
        <f t="shared" si="8"/>
        <v>3</v>
      </c>
      <c r="AK54" s="142">
        <f t="shared" si="10"/>
        <v>5</v>
      </c>
      <c r="AL54" s="19"/>
    </row>
    <row r="55" spans="1:38" ht="16" thickBot="1">
      <c r="A55" s="19" t="str">
        <f>Criteres!B49</f>
        <v>Liens</v>
      </c>
      <c r="B55" s="19" t="str">
        <f>Criteres!C49</f>
        <v>6.2</v>
      </c>
      <c r="C55" s="19" t="str">
        <f>Criteres!D49</f>
        <v>A</v>
      </c>
      <c r="D55" s="19" t="str">
        <f>'P01'!E49</f>
        <v>NA</v>
      </c>
      <c r="E55" s="19" t="str">
        <f>'P02'!E49</f>
        <v>C</v>
      </c>
      <c r="F55" s="19" t="str">
        <f>'P03'!E49</f>
        <v>NA</v>
      </c>
      <c r="G55" s="19" t="str">
        <f>'P04'!E49</f>
        <v>NA</v>
      </c>
      <c r="H55" s="19" t="str">
        <f>'P05'!E49</f>
        <v>NA</v>
      </c>
      <c r="I55" s="19" t="str">
        <f>'P06'!E49</f>
        <v>NA</v>
      </c>
      <c r="J55" s="19" t="str">
        <f>'P07'!E49</f>
        <v>NA</v>
      </c>
      <c r="K55" s="19" t="str">
        <f>'P08'!E49</f>
        <v>NA</v>
      </c>
      <c r="L55" s="19" t="str">
        <f>'P09'!E49</f>
        <v>NA</v>
      </c>
      <c r="M55" s="19" t="str">
        <f>'P10'!E49</f>
        <v>NA</v>
      </c>
      <c r="N55" s="19" t="str">
        <f>'P11'!E49</f>
        <v>NA</v>
      </c>
      <c r="O55" s="19" t="str">
        <f>'P12'!E49</f>
        <v>NT</v>
      </c>
      <c r="P55" s="19" t="str">
        <f>'P13'!E49</f>
        <v>NT</v>
      </c>
      <c r="Q55" s="19" t="str">
        <f>'P14'!E49</f>
        <v>NT</v>
      </c>
      <c r="R55" s="19" t="str">
        <f>'P15'!E49</f>
        <v>NT</v>
      </c>
      <c r="S55" s="19" t="str">
        <f>'P16'!E49</f>
        <v>NT</v>
      </c>
      <c r="T55" s="19" t="str">
        <f>'P17'!E49</f>
        <v>NT</v>
      </c>
      <c r="U55" s="19" t="str">
        <f>'P18'!E49</f>
        <v>NT</v>
      </c>
      <c r="V55" s="19" t="str">
        <f>'P19'!E49</f>
        <v>NT</v>
      </c>
      <c r="W55" s="19" t="str">
        <f>'P20'!E49</f>
        <v>NT</v>
      </c>
      <c r="X55" s="19"/>
      <c r="Y55" s="19"/>
      <c r="Z55" s="19"/>
      <c r="AA55" s="19">
        <v>46</v>
      </c>
      <c r="AB55" s="20">
        <f>COUNTIF(BaseDeCalcul!D55:Z55,"C")</f>
        <v>1</v>
      </c>
      <c r="AC55" s="20">
        <f>COUNTIF(BaseDeCalcul!D55:Z55,"NC")</f>
        <v>0</v>
      </c>
      <c r="AD55" s="20">
        <f>COUNTIF(BaseDeCalcul!D55:Z55,"NA")</f>
        <v>10</v>
      </c>
      <c r="AE55" s="21" t="str">
        <f t="shared" si="9"/>
        <v>C</v>
      </c>
      <c r="AF55" s="20"/>
      <c r="AG55" s="145" t="s">
        <v>266</v>
      </c>
      <c r="AH55" s="145"/>
      <c r="AI55" s="146">
        <f t="shared" si="7"/>
        <v>2</v>
      </c>
      <c r="AJ55" s="146">
        <f t="shared" si="8"/>
        <v>1</v>
      </c>
      <c r="AK55" s="146">
        <f t="shared" si="10"/>
        <v>3</v>
      </c>
      <c r="AL55" s="19"/>
    </row>
    <row r="56" spans="1:38">
      <c r="A56" s="19" t="str">
        <f>Criteres!B50</f>
        <v>Liens</v>
      </c>
      <c r="B56" s="19" t="str">
        <f>Criteres!C50</f>
        <v>6.3</v>
      </c>
      <c r="C56" s="19" t="str">
        <f>Criteres!D50</f>
        <v>AAA</v>
      </c>
      <c r="D56" s="19" t="str">
        <f>'P01'!E50</f>
        <v>NT</v>
      </c>
      <c r="E56" s="19" t="str">
        <f>'P02'!E50</f>
        <v>NT</v>
      </c>
      <c r="F56" s="19" t="str">
        <f>'P03'!E50</f>
        <v>NT</v>
      </c>
      <c r="G56" s="19" t="str">
        <f>'P04'!E50</f>
        <v>NT</v>
      </c>
      <c r="H56" s="19" t="str">
        <f>'P05'!E50</f>
        <v>NT</v>
      </c>
      <c r="I56" s="19" t="str">
        <f>'P06'!E50</f>
        <v>NT</v>
      </c>
      <c r="J56" s="19" t="str">
        <f>'P07'!E50</f>
        <v>NT</v>
      </c>
      <c r="K56" s="19" t="str">
        <f>'P08'!E50</f>
        <v>NT</v>
      </c>
      <c r="L56" s="19" t="str">
        <f>'P09'!E50</f>
        <v>NT</v>
      </c>
      <c r="M56" s="19" t="str">
        <f>'P10'!E50</f>
        <v>NT</v>
      </c>
      <c r="N56" s="19" t="str">
        <f>'P11'!E50</f>
        <v>NT</v>
      </c>
      <c r="O56" s="19" t="str">
        <f>'P12'!E50</f>
        <v>NT</v>
      </c>
      <c r="P56" s="19" t="str">
        <f>'P13'!E50</f>
        <v>NT</v>
      </c>
      <c r="Q56" s="19" t="str">
        <f>'P14'!E50</f>
        <v>NT</v>
      </c>
      <c r="R56" s="19" t="str">
        <f>'P15'!E50</f>
        <v>NT</v>
      </c>
      <c r="S56" s="19" t="str">
        <f>'P16'!E50</f>
        <v>NT</v>
      </c>
      <c r="T56" s="19" t="str">
        <f>'P17'!E50</f>
        <v>NT</v>
      </c>
      <c r="U56" s="19" t="str">
        <f>'P18'!E50</f>
        <v>NT</v>
      </c>
      <c r="V56" s="19" t="str">
        <f>'P19'!E50</f>
        <v>NT</v>
      </c>
      <c r="W56" s="19" t="str">
        <f>'P20'!E50</f>
        <v>NT</v>
      </c>
      <c r="X56" s="19"/>
      <c r="Y56" s="19"/>
      <c r="Z56" s="19"/>
      <c r="AA56" s="19">
        <v>47</v>
      </c>
      <c r="AB56" s="20">
        <f>COUNTIF(BaseDeCalcul!D56:Z56,"C")</f>
        <v>0</v>
      </c>
      <c r="AC56" s="20">
        <f>COUNTIF(BaseDeCalcul!D56:Z56,"NC")</f>
        <v>0</v>
      </c>
      <c r="AD56" s="20">
        <f>COUNTIF(BaseDeCalcul!D56:Z56,"NA")</f>
        <v>0</v>
      </c>
      <c r="AE56" s="21" t="str">
        <f t="shared" si="9"/>
        <v>NT</v>
      </c>
      <c r="AF56" s="20"/>
      <c r="AG56" s="227" t="s">
        <v>373</v>
      </c>
      <c r="AH56" s="227"/>
      <c r="AI56" s="227"/>
      <c r="AJ56" s="227"/>
      <c r="AK56" s="227"/>
      <c r="AL56" s="19"/>
    </row>
    <row r="57" spans="1:38">
      <c r="A57" s="19" t="str">
        <f>Criteres!B51</f>
        <v>Script</v>
      </c>
      <c r="B57" s="19" t="str">
        <f>Criteres!C51</f>
        <v>7.1</v>
      </c>
      <c r="C57" s="19" t="str">
        <f>Criteres!D51</f>
        <v>A</v>
      </c>
      <c r="D57" s="19" t="str">
        <f>'P01'!E51</f>
        <v>NC</v>
      </c>
      <c r="E57" s="19" t="str">
        <f>'P02'!E51</f>
        <v>NC</v>
      </c>
      <c r="F57" s="19" t="str">
        <f>'P03'!E51</f>
        <v>NC</v>
      </c>
      <c r="G57" s="19" t="str">
        <f>'P04'!E51</f>
        <v>NC</v>
      </c>
      <c r="H57" s="19" t="str">
        <f>'P05'!E51</f>
        <v>NC</v>
      </c>
      <c r="I57" s="19" t="str">
        <f>'P06'!E51</f>
        <v>NC</v>
      </c>
      <c r="J57" s="19" t="str">
        <f>'P07'!E51</f>
        <v>NC</v>
      </c>
      <c r="K57" s="19" t="str">
        <f>'P08'!E51</f>
        <v>NC</v>
      </c>
      <c r="L57" s="19" t="str">
        <f>'P09'!E51</f>
        <v>NC</v>
      </c>
      <c r="M57" s="19" t="str">
        <f>'P10'!E51</f>
        <v>NC</v>
      </c>
      <c r="N57" s="19" t="str">
        <f>'P11'!E51</f>
        <v>NC</v>
      </c>
      <c r="O57" s="19" t="str">
        <f>'P12'!E51</f>
        <v>NT</v>
      </c>
      <c r="P57" s="19" t="str">
        <f>'P13'!E51</f>
        <v>NT</v>
      </c>
      <c r="Q57" s="19" t="str">
        <f>'P14'!E51</f>
        <v>NT</v>
      </c>
      <c r="R57" s="19" t="str">
        <f>'P15'!E51</f>
        <v>NT</v>
      </c>
      <c r="S57" s="19" t="str">
        <f>'P16'!E51</f>
        <v>NT</v>
      </c>
      <c r="T57" s="19" t="str">
        <f>'P17'!E51</f>
        <v>NT</v>
      </c>
      <c r="U57" s="19" t="str">
        <f>'P18'!E51</f>
        <v>NT</v>
      </c>
      <c r="V57" s="19" t="str">
        <f>'P19'!E51</f>
        <v>NT</v>
      </c>
      <c r="W57" s="19" t="str">
        <f>'P20'!E51</f>
        <v>NT</v>
      </c>
      <c r="X57" s="19"/>
      <c r="Y57" s="19"/>
      <c r="Z57" s="19"/>
      <c r="AA57" s="19">
        <v>48</v>
      </c>
      <c r="AB57" s="20">
        <f>COUNTIF(BaseDeCalcul!D57:Z57,"C")</f>
        <v>0</v>
      </c>
      <c r="AC57" s="20">
        <f>COUNTIF(BaseDeCalcul!D57:Z57,"NC")</f>
        <v>11</v>
      </c>
      <c r="AD57" s="20">
        <f>COUNTIF(BaseDeCalcul!D57:Z57,"NA")</f>
        <v>0</v>
      </c>
      <c r="AE57" s="21" t="str">
        <f t="shared" si="9"/>
        <v>NC</v>
      </c>
      <c r="AF57" s="20"/>
      <c r="AG57" s="226" t="s">
        <v>29</v>
      </c>
      <c r="AH57" s="226"/>
      <c r="AI57" s="141" t="s">
        <v>198</v>
      </c>
      <c r="AJ57" s="141" t="s">
        <v>199</v>
      </c>
      <c r="AK57" s="140" t="s">
        <v>371</v>
      </c>
      <c r="AL57" s="19"/>
    </row>
    <row r="58" spans="1:38">
      <c r="A58" s="19" t="str">
        <f>Criteres!B52</f>
        <v>Script</v>
      </c>
      <c r="B58" s="19" t="str">
        <f>Criteres!C52</f>
        <v>7.2</v>
      </c>
      <c r="C58" s="19" t="str">
        <f>Criteres!D52</f>
        <v>A</v>
      </c>
      <c r="D58" s="19" t="str">
        <f>'P01'!E52</f>
        <v>NA</v>
      </c>
      <c r="E58" s="19" t="str">
        <f>'P02'!E52</f>
        <v>NA</v>
      </c>
      <c r="F58" s="19" t="str">
        <f>'P03'!E52</f>
        <v>NA</v>
      </c>
      <c r="G58" s="19" t="str">
        <f>'P04'!E52</f>
        <v>NA</v>
      </c>
      <c r="H58" s="19" t="str">
        <f>'P05'!E52</f>
        <v>NA</v>
      </c>
      <c r="I58" s="19" t="str">
        <f>'P06'!E52</f>
        <v>NA</v>
      </c>
      <c r="J58" s="19" t="str">
        <f>'P07'!E52</f>
        <v>NA</v>
      </c>
      <c r="K58" s="19" t="str">
        <f>'P08'!E52</f>
        <v>NA</v>
      </c>
      <c r="L58" s="19" t="str">
        <f>'P09'!E52</f>
        <v>NA</v>
      </c>
      <c r="M58" s="19" t="str">
        <f>'P10'!E52</f>
        <v>NA</v>
      </c>
      <c r="N58" s="19" t="str">
        <f>'P11'!E52</f>
        <v>NA</v>
      </c>
      <c r="O58" s="19" t="str">
        <f>'P12'!E52</f>
        <v>NT</v>
      </c>
      <c r="P58" s="19" t="str">
        <f>'P13'!E52</f>
        <v>NT</v>
      </c>
      <c r="Q58" s="19" t="str">
        <f>'P14'!E52</f>
        <v>NT</v>
      </c>
      <c r="R58" s="19" t="str">
        <f>'P15'!E52</f>
        <v>NT</v>
      </c>
      <c r="S58" s="19" t="str">
        <f>'P16'!E52</f>
        <v>NT</v>
      </c>
      <c r="T58" s="19" t="str">
        <f>'P17'!E52</f>
        <v>NT</v>
      </c>
      <c r="U58" s="19" t="str">
        <f>'P18'!E52</f>
        <v>NT</v>
      </c>
      <c r="V58" s="19" t="str">
        <f>'P19'!E52</f>
        <v>NT</v>
      </c>
      <c r="W58" s="19" t="str">
        <f>'P20'!E52</f>
        <v>NT</v>
      </c>
      <c r="X58" s="19"/>
      <c r="Y58" s="19"/>
      <c r="Z58" s="19"/>
      <c r="AA58" s="19">
        <v>49</v>
      </c>
      <c r="AB58" s="20">
        <f>COUNTIF(BaseDeCalcul!D58:Z58,"C")</f>
        <v>0</v>
      </c>
      <c r="AC58" s="20">
        <f>COUNTIF(BaseDeCalcul!D58:Z58,"NC")</f>
        <v>0</v>
      </c>
      <c r="AD58" s="20">
        <f>COUNTIF(BaseDeCalcul!D58:Z58,"NA")</f>
        <v>11</v>
      </c>
      <c r="AE58" s="21" t="str">
        <f t="shared" si="9"/>
        <v>NA</v>
      </c>
      <c r="AF58" s="20"/>
      <c r="AG58" s="144" t="s">
        <v>236</v>
      </c>
      <c r="AH58" s="144"/>
      <c r="AI58" s="143">
        <f>IF(AK43&gt;0,AI43/AK43,0)</f>
        <v>0.33333333333333331</v>
      </c>
      <c r="AJ58" s="143">
        <f>IF(AK43&gt;0,AJ43/AK43,0)</f>
        <v>0.66666666666666663</v>
      </c>
      <c r="AK58" s="143">
        <v>1</v>
      </c>
      <c r="AL58" s="19"/>
    </row>
    <row r="59" spans="1:38">
      <c r="A59" s="19" t="str">
        <f>Criteres!B53</f>
        <v>Script</v>
      </c>
      <c r="B59" s="19" t="str">
        <f>Criteres!C53</f>
        <v>7.3</v>
      </c>
      <c r="C59" s="19" t="str">
        <f>Criteres!D53</f>
        <v>A</v>
      </c>
      <c r="D59" s="19" t="str">
        <f>'P01'!E53</f>
        <v>NA</v>
      </c>
      <c r="E59" s="19" t="str">
        <f>'P02'!E53</f>
        <v>NC</v>
      </c>
      <c r="F59" s="19" t="str">
        <f>'P03'!E53</f>
        <v>NC</v>
      </c>
      <c r="G59" s="19" t="str">
        <f>'P04'!E53</f>
        <v>NC</v>
      </c>
      <c r="H59" s="19" t="str">
        <f>'P05'!E53</f>
        <v>NC</v>
      </c>
      <c r="I59" s="19" t="str">
        <f>'P06'!E53</f>
        <v>NA</v>
      </c>
      <c r="J59" s="19" t="str">
        <f>'P07'!E53</f>
        <v>NC</v>
      </c>
      <c r="K59" s="19" t="str">
        <f>'P08'!E53</f>
        <v>NA</v>
      </c>
      <c r="L59" s="19" t="str">
        <f>'P09'!E53</f>
        <v>NA</v>
      </c>
      <c r="M59" s="19" t="str">
        <f>'P10'!E53</f>
        <v>NA</v>
      </c>
      <c r="N59" s="19" t="str">
        <f>'P11'!E53</f>
        <v>NC</v>
      </c>
      <c r="O59" s="19" t="str">
        <f>'P12'!E53</f>
        <v>NT</v>
      </c>
      <c r="P59" s="19" t="str">
        <f>'P13'!E53</f>
        <v>NT</v>
      </c>
      <c r="Q59" s="19" t="str">
        <f>'P14'!E53</f>
        <v>NT</v>
      </c>
      <c r="R59" s="19" t="str">
        <f>'P15'!E53</f>
        <v>NT</v>
      </c>
      <c r="S59" s="19" t="str">
        <f>'P16'!E53</f>
        <v>NT</v>
      </c>
      <c r="T59" s="19" t="str">
        <f>'P17'!E53</f>
        <v>NT</v>
      </c>
      <c r="U59" s="19" t="str">
        <f>'P18'!E53</f>
        <v>NT</v>
      </c>
      <c r="V59" s="19" t="str">
        <f>'P19'!E53</f>
        <v>NT</v>
      </c>
      <c r="W59" s="19" t="str">
        <f>'P20'!E53</f>
        <v>NT</v>
      </c>
      <c r="X59" s="19"/>
      <c r="Y59" s="19"/>
      <c r="Z59" s="19"/>
      <c r="AA59" s="19">
        <v>50</v>
      </c>
      <c r="AB59" s="20">
        <f>COUNTIF(BaseDeCalcul!D59:Z59,"C")</f>
        <v>0</v>
      </c>
      <c r="AC59" s="20">
        <f>COUNTIF(BaseDeCalcul!D59:Z59,"NC")</f>
        <v>6</v>
      </c>
      <c r="AD59" s="20">
        <f>COUNTIF(BaseDeCalcul!D59:Z59,"NA")</f>
        <v>5</v>
      </c>
      <c r="AE59" s="21" t="str">
        <f t="shared" si="9"/>
        <v>NC</v>
      </c>
      <c r="AF59" s="20"/>
      <c r="AG59" s="144" t="s">
        <v>238</v>
      </c>
      <c r="AH59" s="144"/>
      <c r="AI59" s="143">
        <f t="shared" ref="AI59:AI70" si="11">IF(AK44&gt;0,AI44/AK44,0)</f>
        <v>0</v>
      </c>
      <c r="AJ59" s="143">
        <f t="shared" ref="AJ59:AJ70" si="12">IF(AK44&gt;0,AJ44/AK44,0)</f>
        <v>0</v>
      </c>
      <c r="AK59" s="143">
        <v>1</v>
      </c>
      <c r="AL59" s="19"/>
    </row>
    <row r="60" spans="1:38">
      <c r="A60" s="19" t="str">
        <f>Criteres!B54</f>
        <v>Script</v>
      </c>
      <c r="B60" s="19" t="str">
        <f>Criteres!C54</f>
        <v>7.4</v>
      </c>
      <c r="C60" s="19" t="str">
        <f>Criteres!D54</f>
        <v>A</v>
      </c>
      <c r="D60" s="19" t="str">
        <f>'P01'!E54</f>
        <v>NA</v>
      </c>
      <c r="E60" s="19" t="str">
        <f>'P02'!E54</f>
        <v>NA</v>
      </c>
      <c r="F60" s="19" t="str">
        <f>'P03'!E54</f>
        <v>NA</v>
      </c>
      <c r="G60" s="19" t="str">
        <f>'P04'!E54</f>
        <v>NA</v>
      </c>
      <c r="H60" s="19" t="str">
        <f>'P05'!E54</f>
        <v>NA</v>
      </c>
      <c r="I60" s="19" t="str">
        <f>'P06'!E54</f>
        <v>NA</v>
      </c>
      <c r="J60" s="19" t="str">
        <f>'P07'!E54</f>
        <v>NA</v>
      </c>
      <c r="K60" s="19" t="str">
        <f>'P08'!E54</f>
        <v>NA</v>
      </c>
      <c r="L60" s="19" t="str">
        <f>'P09'!E54</f>
        <v>NA</v>
      </c>
      <c r="M60" s="19" t="str">
        <f>'P10'!E54</f>
        <v>NA</v>
      </c>
      <c r="N60" s="19" t="str">
        <f>'P11'!E54</f>
        <v>NA</v>
      </c>
      <c r="O60" s="19" t="str">
        <f>'P12'!E54</f>
        <v>NT</v>
      </c>
      <c r="P60" s="19" t="str">
        <f>'P13'!E54</f>
        <v>NT</v>
      </c>
      <c r="Q60" s="19" t="str">
        <f>'P14'!E54</f>
        <v>NT</v>
      </c>
      <c r="R60" s="19" t="str">
        <f>'P15'!E54</f>
        <v>NT</v>
      </c>
      <c r="S60" s="19" t="str">
        <f>'P16'!E54</f>
        <v>NT</v>
      </c>
      <c r="T60" s="19" t="str">
        <f>'P17'!E54</f>
        <v>NT</v>
      </c>
      <c r="U60" s="19" t="str">
        <f>'P18'!E54</f>
        <v>NT</v>
      </c>
      <c r="V60" s="19" t="str">
        <f>'P19'!E54</f>
        <v>NT</v>
      </c>
      <c r="W60" s="19" t="str">
        <f>'P20'!E54</f>
        <v>NT</v>
      </c>
      <c r="X60" s="19"/>
      <c r="Y60" s="19"/>
      <c r="Z60" s="19"/>
      <c r="AA60" s="19">
        <v>51</v>
      </c>
      <c r="AB60" s="20">
        <f>COUNTIF(BaseDeCalcul!D60:Z60,"C")</f>
        <v>0</v>
      </c>
      <c r="AC60" s="20">
        <f>COUNTIF(BaseDeCalcul!D60:Z60,"NC")</f>
        <v>0</v>
      </c>
      <c r="AD60" s="20">
        <f>COUNTIF(BaseDeCalcul!D60:Z60,"NA")</f>
        <v>11</v>
      </c>
      <c r="AE60" s="21" t="str">
        <f t="shared" si="9"/>
        <v>NA</v>
      </c>
      <c r="AF60" s="20"/>
      <c r="AG60" s="144" t="s">
        <v>239</v>
      </c>
      <c r="AH60" s="144"/>
      <c r="AI60" s="143">
        <f t="shared" si="11"/>
        <v>0.66666666666666663</v>
      </c>
      <c r="AJ60" s="143">
        <f t="shared" si="12"/>
        <v>0.33333333333333331</v>
      </c>
      <c r="AK60" s="143">
        <v>1</v>
      </c>
      <c r="AL60" s="19"/>
    </row>
    <row r="61" spans="1:38">
      <c r="A61" s="19" t="str">
        <f>Criteres!B55</f>
        <v>Script</v>
      </c>
      <c r="B61" s="19" t="str">
        <f>Criteres!C55</f>
        <v>7.5</v>
      </c>
      <c r="C61" s="19" t="str">
        <f>Criteres!D55</f>
        <v>AA</v>
      </c>
      <c r="D61" s="19" t="str">
        <f>'P01'!E55</f>
        <v>NA</v>
      </c>
      <c r="E61" s="19" t="str">
        <f>'P02'!E55</f>
        <v>NA</v>
      </c>
      <c r="F61" s="19" t="str">
        <f>'P03'!E55</f>
        <v>NA</v>
      </c>
      <c r="G61" s="19" t="str">
        <f>'P04'!E55</f>
        <v>NA</v>
      </c>
      <c r="H61" s="19" t="str">
        <f>'P05'!E55</f>
        <v>NA</v>
      </c>
      <c r="I61" s="19" t="str">
        <f>'P06'!E55</f>
        <v>NC</v>
      </c>
      <c r="J61" s="19" t="str">
        <f>'P07'!E55</f>
        <v>NA</v>
      </c>
      <c r="K61" s="19" t="str">
        <f>'P08'!E55</f>
        <v>NA</v>
      </c>
      <c r="L61" s="19" t="str">
        <f>'P09'!E55</f>
        <v>NA</v>
      </c>
      <c r="M61" s="19" t="str">
        <f>'P10'!E55</f>
        <v>NA</v>
      </c>
      <c r="N61" s="19" t="str">
        <f>'P11'!E55</f>
        <v>NA</v>
      </c>
      <c r="O61" s="19" t="str">
        <f>'P12'!E55</f>
        <v>NT</v>
      </c>
      <c r="P61" s="19" t="str">
        <f>'P13'!E55</f>
        <v>NT</v>
      </c>
      <c r="Q61" s="19" t="str">
        <f>'P14'!E55</f>
        <v>NT</v>
      </c>
      <c r="R61" s="19" t="str">
        <f>'P15'!E55</f>
        <v>NT</v>
      </c>
      <c r="S61" s="19" t="str">
        <f>'P16'!E55</f>
        <v>NT</v>
      </c>
      <c r="T61" s="19" t="str">
        <f>'P17'!E55</f>
        <v>NT</v>
      </c>
      <c r="U61" s="19" t="str">
        <f>'P18'!E55</f>
        <v>NT</v>
      </c>
      <c r="V61" s="19" t="str">
        <f>'P19'!E55</f>
        <v>NT</v>
      </c>
      <c r="W61" s="19" t="str">
        <f>'P20'!E55</f>
        <v>NT</v>
      </c>
      <c r="X61" s="19"/>
      <c r="Y61" s="19"/>
      <c r="Z61" s="19"/>
      <c r="AA61" s="19">
        <v>52</v>
      </c>
      <c r="AB61" s="20">
        <f>COUNTIF(BaseDeCalcul!D61:Z61,"C")</f>
        <v>0</v>
      </c>
      <c r="AC61" s="20">
        <f>COUNTIF(BaseDeCalcul!D61:Z61,"NC")</f>
        <v>1</v>
      </c>
      <c r="AD61" s="20">
        <f>COUNTIF(BaseDeCalcul!D61:Z61,"NA")</f>
        <v>10</v>
      </c>
      <c r="AE61" s="21" t="str">
        <f t="shared" si="9"/>
        <v>NC</v>
      </c>
      <c r="AF61" s="20"/>
      <c r="AG61" s="144" t="s">
        <v>240</v>
      </c>
      <c r="AH61" s="144"/>
      <c r="AI61" s="143">
        <f t="shared" si="11"/>
        <v>0</v>
      </c>
      <c r="AJ61" s="143">
        <f t="shared" si="12"/>
        <v>0</v>
      </c>
      <c r="AK61" s="143">
        <v>1</v>
      </c>
      <c r="AL61" s="19"/>
    </row>
    <row r="62" spans="1:38">
      <c r="A62" s="19" t="str">
        <f>Criteres!B56</f>
        <v>Script</v>
      </c>
      <c r="B62" s="19" t="str">
        <f>Criteres!C56</f>
        <v>7.6</v>
      </c>
      <c r="C62" s="19" t="str">
        <f>Criteres!D56</f>
        <v>AAA</v>
      </c>
      <c r="D62" s="19" t="str">
        <f>'P01'!E56</f>
        <v>NT</v>
      </c>
      <c r="E62" s="19" t="str">
        <f>'P02'!E56</f>
        <v>NT</v>
      </c>
      <c r="F62" s="19" t="str">
        <f>'P03'!E56</f>
        <v>NT</v>
      </c>
      <c r="G62" s="19" t="str">
        <f>'P04'!E56</f>
        <v>NT</v>
      </c>
      <c r="H62" s="19" t="str">
        <f>'P05'!E56</f>
        <v>NT</v>
      </c>
      <c r="I62" s="19" t="str">
        <f>'P06'!E56</f>
        <v>NT</v>
      </c>
      <c r="J62" s="19" t="str">
        <f>'P07'!E56</f>
        <v>NT</v>
      </c>
      <c r="K62" s="19" t="str">
        <f>'P08'!E56</f>
        <v>NT</v>
      </c>
      <c r="L62" s="19" t="str">
        <f>'P09'!E56</f>
        <v>NT</v>
      </c>
      <c r="M62" s="19" t="str">
        <f>'P10'!E56</f>
        <v>NT</v>
      </c>
      <c r="N62" s="19" t="str">
        <f>'P11'!E56</f>
        <v>NT</v>
      </c>
      <c r="O62" s="19" t="str">
        <f>'P12'!E56</f>
        <v>NT</v>
      </c>
      <c r="P62" s="19" t="str">
        <f>'P13'!E56</f>
        <v>NT</v>
      </c>
      <c r="Q62" s="19" t="str">
        <f>'P14'!E56</f>
        <v>NT</v>
      </c>
      <c r="R62" s="19" t="str">
        <f>'P15'!E56</f>
        <v>NT</v>
      </c>
      <c r="S62" s="19" t="str">
        <f>'P16'!E56</f>
        <v>NT</v>
      </c>
      <c r="T62" s="19" t="str">
        <f>'P17'!E56</f>
        <v>NT</v>
      </c>
      <c r="U62" s="19" t="str">
        <f>'P18'!E56</f>
        <v>NT</v>
      </c>
      <c r="V62" s="19" t="str">
        <f>'P19'!E56</f>
        <v>NT</v>
      </c>
      <c r="W62" s="19" t="str">
        <f>'P20'!E56</f>
        <v>NT</v>
      </c>
      <c r="X62" s="19"/>
      <c r="Y62" s="19"/>
      <c r="Z62" s="19"/>
      <c r="AA62" s="19">
        <v>53</v>
      </c>
      <c r="AB62" s="20">
        <f>COUNTIF(BaseDeCalcul!D62:Z62,"C")</f>
        <v>0</v>
      </c>
      <c r="AC62" s="20">
        <f>COUNTIF(BaseDeCalcul!D62:Z62,"NC")</f>
        <v>0</v>
      </c>
      <c r="AD62" s="20">
        <f>COUNTIF(BaseDeCalcul!D62:Z62,"NA")</f>
        <v>0</v>
      </c>
      <c r="AE62" s="21" t="str">
        <f t="shared" si="9"/>
        <v>NT</v>
      </c>
      <c r="AF62" s="20"/>
      <c r="AG62" s="144" t="s">
        <v>242</v>
      </c>
      <c r="AH62" s="144"/>
      <c r="AI62" s="143">
        <f t="shared" si="11"/>
        <v>1</v>
      </c>
      <c r="AJ62" s="143">
        <f t="shared" si="12"/>
        <v>0</v>
      </c>
      <c r="AK62" s="143">
        <v>1</v>
      </c>
      <c r="AL62" s="19"/>
    </row>
    <row r="63" spans="1:38">
      <c r="A63" s="19" t="str">
        <f>Criteres!B57</f>
        <v>Éléments obligatoires</v>
      </c>
      <c r="B63" s="19" t="str">
        <f>Criteres!C57</f>
        <v>8.1</v>
      </c>
      <c r="C63" s="19" t="str">
        <f>Criteres!D57</f>
        <v>A</v>
      </c>
      <c r="D63" s="19" t="str">
        <f>'P01'!E57</f>
        <v>C</v>
      </c>
      <c r="E63" s="19" t="str">
        <f>'P02'!E57</f>
        <v>C</v>
      </c>
      <c r="F63" s="19" t="str">
        <f>'P03'!E57</f>
        <v>NA</v>
      </c>
      <c r="G63" s="19" t="str">
        <f>'P04'!E57</f>
        <v>C</v>
      </c>
      <c r="H63" s="19" t="str">
        <f>'P05'!E57</f>
        <v>NA</v>
      </c>
      <c r="I63" s="19" t="str">
        <f>'P06'!E57</f>
        <v>C</v>
      </c>
      <c r="J63" s="19" t="str">
        <f>'P07'!E57</f>
        <v>NA</v>
      </c>
      <c r="K63" s="19" t="str">
        <f>'P08'!E57</f>
        <v>C</v>
      </c>
      <c r="L63" s="19" t="str">
        <f>'P09'!E57</f>
        <v>C</v>
      </c>
      <c r="M63" s="19" t="str">
        <f>'P10'!E57</f>
        <v>C</v>
      </c>
      <c r="N63" s="19" t="str">
        <f>'P11'!E57</f>
        <v>C</v>
      </c>
      <c r="O63" s="19" t="str">
        <f>'P12'!E57</f>
        <v>NT</v>
      </c>
      <c r="P63" s="19" t="str">
        <f>'P13'!E57</f>
        <v>NT</v>
      </c>
      <c r="Q63" s="19" t="str">
        <f>'P14'!E57</f>
        <v>NT</v>
      </c>
      <c r="R63" s="19" t="str">
        <f>'P15'!E57</f>
        <v>NT</v>
      </c>
      <c r="S63" s="19" t="str">
        <f>'P16'!E57</f>
        <v>NT</v>
      </c>
      <c r="T63" s="19" t="str">
        <f>'P17'!E57</f>
        <v>NT</v>
      </c>
      <c r="U63" s="19" t="str">
        <f>'P18'!E57</f>
        <v>NT</v>
      </c>
      <c r="V63" s="19" t="str">
        <f>'P19'!E57</f>
        <v>NT</v>
      </c>
      <c r="W63" s="19" t="str">
        <f>'P20'!E57</f>
        <v>NT</v>
      </c>
      <c r="X63" s="19"/>
      <c r="Y63" s="19"/>
      <c r="Z63" s="19"/>
      <c r="AA63" s="19">
        <v>54</v>
      </c>
      <c r="AB63" s="20">
        <f>COUNTIF(BaseDeCalcul!D63:Z63,"C")</f>
        <v>8</v>
      </c>
      <c r="AC63" s="20">
        <f>COUNTIF(BaseDeCalcul!D63:Z63,"NC")</f>
        <v>0</v>
      </c>
      <c r="AD63" s="20">
        <f>COUNTIF(BaseDeCalcul!D63:Z63,"NA")</f>
        <v>3</v>
      </c>
      <c r="AE63" s="21" t="str">
        <f t="shared" si="9"/>
        <v>C</v>
      </c>
      <c r="AF63" s="20"/>
      <c r="AG63" s="144" t="s">
        <v>243</v>
      </c>
      <c r="AH63" s="144"/>
      <c r="AI63" s="143">
        <f t="shared" si="11"/>
        <v>0.5</v>
      </c>
      <c r="AJ63" s="143">
        <f t="shared" si="12"/>
        <v>0.5</v>
      </c>
      <c r="AK63" s="143">
        <v>1</v>
      </c>
      <c r="AL63" s="19"/>
    </row>
    <row r="64" spans="1:38">
      <c r="A64" s="19" t="str">
        <f>Criteres!B58</f>
        <v>Éléments obligatoires</v>
      </c>
      <c r="B64" s="19" t="str">
        <f>Criteres!C58</f>
        <v>8.2</v>
      </c>
      <c r="C64" s="19" t="str">
        <f>Criteres!D58</f>
        <v>A</v>
      </c>
      <c r="D64" s="19" t="str">
        <f>'P01'!E58</f>
        <v>NC</v>
      </c>
      <c r="E64" s="19" t="str">
        <f>'P02'!E58</f>
        <v>NC</v>
      </c>
      <c r="F64" s="19" t="str">
        <f>'P03'!E58</f>
        <v>NA</v>
      </c>
      <c r="G64" s="19" t="str">
        <f>'P04'!E58</f>
        <v>NC</v>
      </c>
      <c r="H64" s="19" t="str">
        <f>'P05'!E58</f>
        <v>NA</v>
      </c>
      <c r="I64" s="19" t="str">
        <f>'P06'!E58</f>
        <v>NC</v>
      </c>
      <c r="J64" s="19" t="str">
        <f>'P07'!E58</f>
        <v>NA</v>
      </c>
      <c r="K64" s="19" t="str">
        <f>'P08'!E58</f>
        <v>NC</v>
      </c>
      <c r="L64" s="19" t="str">
        <f>'P09'!E58</f>
        <v>NC</v>
      </c>
      <c r="M64" s="19" t="str">
        <f>'P10'!E58</f>
        <v>NC</v>
      </c>
      <c r="N64" s="19" t="str">
        <f>'P11'!E58</f>
        <v>NC</v>
      </c>
      <c r="O64" s="19" t="str">
        <f>'P12'!E58</f>
        <v>NT</v>
      </c>
      <c r="P64" s="19" t="str">
        <f>'P13'!E58</f>
        <v>NT</v>
      </c>
      <c r="Q64" s="19" t="str">
        <f>'P14'!E58</f>
        <v>NT</v>
      </c>
      <c r="R64" s="19" t="str">
        <f>'P15'!E58</f>
        <v>NT</v>
      </c>
      <c r="S64" s="19" t="str">
        <f>'P16'!E58</f>
        <v>NT</v>
      </c>
      <c r="T64" s="19" t="str">
        <f>'P17'!E58</f>
        <v>NT</v>
      </c>
      <c r="U64" s="19" t="str">
        <f>'P18'!E58</f>
        <v>NT</v>
      </c>
      <c r="V64" s="19" t="str">
        <f>'P19'!E58</f>
        <v>NT</v>
      </c>
      <c r="W64" s="19" t="str">
        <f>'P20'!E58</f>
        <v>NT</v>
      </c>
      <c r="X64" s="19"/>
      <c r="Y64" s="19"/>
      <c r="Z64" s="19"/>
      <c r="AA64" s="19">
        <v>55</v>
      </c>
      <c r="AB64" s="20">
        <f>COUNTIF(BaseDeCalcul!D64:Z64,"C")</f>
        <v>0</v>
      </c>
      <c r="AC64" s="20">
        <f>COUNTIF(BaseDeCalcul!D64:Z64,"NC")</f>
        <v>8</v>
      </c>
      <c r="AD64" s="20">
        <f>COUNTIF(BaseDeCalcul!D64:Z64,"NA")</f>
        <v>3</v>
      </c>
      <c r="AE64" s="21" t="str">
        <f t="shared" si="9"/>
        <v>NC</v>
      </c>
      <c r="AF64" s="20"/>
      <c r="AG64" s="144" t="s">
        <v>246</v>
      </c>
      <c r="AH64" s="144"/>
      <c r="AI64" s="143">
        <f t="shared" si="11"/>
        <v>0</v>
      </c>
      <c r="AJ64" s="143">
        <f t="shared" si="12"/>
        <v>1</v>
      </c>
      <c r="AK64" s="143">
        <v>1</v>
      </c>
      <c r="AL64" s="19"/>
    </row>
    <row r="65" spans="1:38">
      <c r="A65" s="19" t="str">
        <f>Criteres!B59</f>
        <v>Éléments obligatoires</v>
      </c>
      <c r="B65" s="19" t="str">
        <f>Criteres!C59</f>
        <v>8.3</v>
      </c>
      <c r="C65" s="19" t="str">
        <f>Criteres!D59</f>
        <v>A</v>
      </c>
      <c r="D65" s="19" t="str">
        <f>'P01'!E59</f>
        <v>C</v>
      </c>
      <c r="E65" s="19" t="str">
        <f>'P02'!E59</f>
        <v>C</v>
      </c>
      <c r="F65" s="19" t="str">
        <f>'P03'!E59</f>
        <v>C</v>
      </c>
      <c r="G65" s="19" t="str">
        <f>'P04'!E59</f>
        <v>C</v>
      </c>
      <c r="H65" s="19" t="str">
        <f>'P05'!E59</f>
        <v>NA</v>
      </c>
      <c r="I65" s="19" t="str">
        <f>'P06'!E59</f>
        <v>C</v>
      </c>
      <c r="J65" s="19" t="str">
        <f>'P07'!E59</f>
        <v>NA</v>
      </c>
      <c r="K65" s="19" t="str">
        <f>'P08'!E59</f>
        <v>C</v>
      </c>
      <c r="L65" s="19" t="str">
        <f>'P09'!E59</f>
        <v>C</v>
      </c>
      <c r="M65" s="19" t="str">
        <f>'P10'!E59</f>
        <v>C</v>
      </c>
      <c r="N65" s="19" t="str">
        <f>'P11'!E59</f>
        <v>C</v>
      </c>
      <c r="O65" s="19" t="str">
        <f>'P12'!E59</f>
        <v>NT</v>
      </c>
      <c r="P65" s="19" t="str">
        <f>'P13'!E59</f>
        <v>NT</v>
      </c>
      <c r="Q65" s="19" t="str">
        <f>'P14'!E59</f>
        <v>NT</v>
      </c>
      <c r="R65" s="19" t="str">
        <f>'P15'!E59</f>
        <v>NT</v>
      </c>
      <c r="S65" s="19" t="str">
        <f>'P16'!E59</f>
        <v>NT</v>
      </c>
      <c r="T65" s="19" t="str">
        <f>'P17'!E59</f>
        <v>NT</v>
      </c>
      <c r="U65" s="19" t="str">
        <f>'P18'!E59</f>
        <v>NT</v>
      </c>
      <c r="V65" s="19" t="str">
        <f>'P19'!E59</f>
        <v>NT</v>
      </c>
      <c r="W65" s="19" t="str">
        <f>'P20'!E59</f>
        <v>NT</v>
      </c>
      <c r="X65" s="19"/>
      <c r="Y65" s="19"/>
      <c r="Z65" s="19"/>
      <c r="AA65" s="19">
        <v>56</v>
      </c>
      <c r="AB65" s="20">
        <f>COUNTIF(BaseDeCalcul!D65:Z65,"C")</f>
        <v>9</v>
      </c>
      <c r="AC65" s="20">
        <f>COUNTIF(BaseDeCalcul!D65:Z65,"NC")</f>
        <v>0</v>
      </c>
      <c r="AD65" s="20">
        <f>COUNTIF(BaseDeCalcul!D65:Z65,"NA")</f>
        <v>2</v>
      </c>
      <c r="AE65" s="21" t="str">
        <f t="shared" si="9"/>
        <v>C</v>
      </c>
      <c r="AF65" s="20"/>
      <c r="AG65" s="144" t="s">
        <v>379</v>
      </c>
      <c r="AH65" s="144"/>
      <c r="AI65" s="143">
        <f t="shared" si="11"/>
        <v>0.5714285714285714</v>
      </c>
      <c r="AJ65" s="143">
        <f t="shared" si="12"/>
        <v>0.42857142857142855</v>
      </c>
      <c r="AK65" s="143">
        <v>1</v>
      </c>
      <c r="AL65" s="19"/>
    </row>
    <row r="66" spans="1:38">
      <c r="A66" s="19" t="str">
        <f>Criteres!B60</f>
        <v>Éléments obligatoires</v>
      </c>
      <c r="B66" s="19" t="str">
        <f>Criteres!C60</f>
        <v>8.4</v>
      </c>
      <c r="C66" s="19" t="str">
        <f>Criteres!D60</f>
        <v>A</v>
      </c>
      <c r="D66" s="19" t="str">
        <f>'P01'!E60</f>
        <v>C</v>
      </c>
      <c r="E66" s="19" t="str">
        <f>'P02'!E60</f>
        <v>C</v>
      </c>
      <c r="F66" s="19" t="str">
        <f>'P03'!E60</f>
        <v>C</v>
      </c>
      <c r="G66" s="19" t="str">
        <f>'P04'!E60</f>
        <v>C</v>
      </c>
      <c r="H66" s="19" t="str">
        <f>'P05'!E60</f>
        <v>NA</v>
      </c>
      <c r="I66" s="19" t="str">
        <f>'P06'!E60</f>
        <v>C</v>
      </c>
      <c r="J66" s="19" t="str">
        <f>'P07'!E60</f>
        <v>NA</v>
      </c>
      <c r="K66" s="19" t="str">
        <f>'P08'!E60</f>
        <v>C</v>
      </c>
      <c r="L66" s="19" t="str">
        <f>'P09'!E60</f>
        <v>C</v>
      </c>
      <c r="M66" s="19" t="str">
        <f>'P10'!E60</f>
        <v>C</v>
      </c>
      <c r="N66" s="19" t="str">
        <f>'P11'!E60</f>
        <v>C</v>
      </c>
      <c r="O66" s="19" t="str">
        <f>'P12'!E60</f>
        <v>NT</v>
      </c>
      <c r="P66" s="19" t="str">
        <f>'P13'!E60</f>
        <v>NT</v>
      </c>
      <c r="Q66" s="19" t="str">
        <f>'P14'!E60</f>
        <v>NT</v>
      </c>
      <c r="R66" s="19" t="str">
        <f>'P15'!E60</f>
        <v>NT</v>
      </c>
      <c r="S66" s="19" t="str">
        <f>'P16'!E60</f>
        <v>NT</v>
      </c>
      <c r="T66" s="19" t="str">
        <f>'P17'!E60</f>
        <v>NT</v>
      </c>
      <c r="U66" s="19" t="str">
        <f>'P18'!E60</f>
        <v>NT</v>
      </c>
      <c r="V66" s="19" t="str">
        <f>'P19'!E60</f>
        <v>NT</v>
      </c>
      <c r="W66" s="19" t="str">
        <f>'P20'!E60</f>
        <v>NT</v>
      </c>
      <c r="X66" s="19"/>
      <c r="Y66" s="19"/>
      <c r="Z66" s="19"/>
      <c r="AA66" s="19">
        <v>57</v>
      </c>
      <c r="AB66" s="20">
        <f>COUNTIF(BaseDeCalcul!D66:Z66,"C")</f>
        <v>9</v>
      </c>
      <c r="AC66" s="20">
        <f>COUNTIF(BaseDeCalcul!D66:Z66,"NC")</f>
        <v>0</v>
      </c>
      <c r="AD66" s="20">
        <f>COUNTIF(BaseDeCalcul!D66:Z66,"NA")</f>
        <v>2</v>
      </c>
      <c r="AE66" s="21" t="str">
        <f t="shared" si="9"/>
        <v>C</v>
      </c>
      <c r="AF66" s="20"/>
      <c r="AG66" s="144" t="s">
        <v>248</v>
      </c>
      <c r="AH66" s="144"/>
      <c r="AI66" s="143">
        <f t="shared" si="11"/>
        <v>0.33333333333333331</v>
      </c>
      <c r="AJ66" s="143">
        <f t="shared" si="12"/>
        <v>0.66666666666666663</v>
      </c>
      <c r="AK66" s="143">
        <v>1</v>
      </c>
      <c r="AL66" s="19"/>
    </row>
    <row r="67" spans="1:38">
      <c r="A67" s="19" t="str">
        <f>Criteres!B61</f>
        <v>Éléments obligatoires</v>
      </c>
      <c r="B67" s="19" t="str">
        <f>Criteres!C61</f>
        <v>8.5</v>
      </c>
      <c r="C67" s="19" t="str">
        <f>Criteres!D61</f>
        <v>A</v>
      </c>
      <c r="D67" s="19" t="str">
        <f>'P01'!E61</f>
        <v>C</v>
      </c>
      <c r="E67" s="19" t="str">
        <f>'P02'!E61</f>
        <v>C</v>
      </c>
      <c r="F67" s="19" t="str">
        <f>'P03'!E61</f>
        <v>NA</v>
      </c>
      <c r="G67" s="19" t="str">
        <f>'P04'!E61</f>
        <v>C</v>
      </c>
      <c r="H67" s="19" t="str">
        <f>'P05'!E61</f>
        <v>NA</v>
      </c>
      <c r="I67" s="19" t="str">
        <f>'P06'!E61</f>
        <v>C</v>
      </c>
      <c r="J67" s="19" t="str">
        <f>'P07'!E61</f>
        <v>NA</v>
      </c>
      <c r="K67" s="19" t="str">
        <f>'P08'!E61</f>
        <v>C</v>
      </c>
      <c r="L67" s="19" t="str">
        <f>'P09'!E61</f>
        <v>C</v>
      </c>
      <c r="M67" s="19" t="str">
        <f>'P10'!E61</f>
        <v>C</v>
      </c>
      <c r="N67" s="19" t="str">
        <f>'P11'!E61</f>
        <v>C</v>
      </c>
      <c r="O67" s="19" t="str">
        <f>'P12'!E61</f>
        <v>NT</v>
      </c>
      <c r="P67" s="19" t="str">
        <f>'P13'!E61</f>
        <v>NT</v>
      </c>
      <c r="Q67" s="19" t="str">
        <f>'P14'!E61</f>
        <v>NT</v>
      </c>
      <c r="R67" s="19" t="str">
        <f>'P15'!E61</f>
        <v>NT</v>
      </c>
      <c r="S67" s="19" t="str">
        <f>'P16'!E61</f>
        <v>NT</v>
      </c>
      <c r="T67" s="19" t="str">
        <f>'P17'!E61</f>
        <v>NT</v>
      </c>
      <c r="U67" s="19" t="str">
        <f>'P18'!E61</f>
        <v>NT</v>
      </c>
      <c r="V67" s="19" t="str">
        <f>'P19'!E61</f>
        <v>NT</v>
      </c>
      <c r="W67" s="19" t="str">
        <f>'P20'!E61</f>
        <v>NT</v>
      </c>
      <c r="X67" s="19"/>
      <c r="Y67" s="19"/>
      <c r="Z67" s="19"/>
      <c r="AA67" s="19">
        <v>58</v>
      </c>
      <c r="AB67" s="20">
        <f>COUNTIF(BaseDeCalcul!D67:Z67,"C")</f>
        <v>8</v>
      </c>
      <c r="AC67" s="20">
        <f>COUNTIF(BaseDeCalcul!D67:Z67,"NC")</f>
        <v>0</v>
      </c>
      <c r="AD67" s="20">
        <f>COUNTIF(BaseDeCalcul!D67:Z67,"NA")</f>
        <v>3</v>
      </c>
      <c r="AE67" s="21" t="str">
        <f t="shared" si="9"/>
        <v>C</v>
      </c>
      <c r="AF67" s="20"/>
      <c r="AG67" s="144" t="s">
        <v>255</v>
      </c>
      <c r="AH67" s="144"/>
      <c r="AI67" s="143">
        <f t="shared" si="11"/>
        <v>0.30769230769230771</v>
      </c>
      <c r="AJ67" s="143">
        <f t="shared" si="12"/>
        <v>0.69230769230769229</v>
      </c>
      <c r="AK67" s="143">
        <v>1</v>
      </c>
      <c r="AL67" s="19"/>
    </row>
    <row r="68" spans="1:38">
      <c r="A68" s="19" t="str">
        <f>Criteres!B62</f>
        <v>Éléments obligatoires</v>
      </c>
      <c r="B68" s="19" t="str">
        <f>Criteres!C62</f>
        <v>8.6</v>
      </c>
      <c r="C68" s="19" t="str">
        <f>Criteres!D62</f>
        <v>A</v>
      </c>
      <c r="D68" s="19" t="str">
        <f>'P01'!E62</f>
        <v>C</v>
      </c>
      <c r="E68" s="19" t="str">
        <f>'P02'!E62</f>
        <v>C</v>
      </c>
      <c r="F68" s="19" t="str">
        <f>'P03'!E62</f>
        <v>NA</v>
      </c>
      <c r="G68" s="19" t="str">
        <f>'P04'!E62</f>
        <v>C</v>
      </c>
      <c r="H68" s="19" t="str">
        <f>'P05'!E62</f>
        <v>NA</v>
      </c>
      <c r="I68" s="19" t="str">
        <f>'P06'!E62</f>
        <v>C</v>
      </c>
      <c r="J68" s="19" t="str">
        <f>'P07'!E62</f>
        <v>NA</v>
      </c>
      <c r="K68" s="19" t="str">
        <f>'P08'!E62</f>
        <v>C</v>
      </c>
      <c r="L68" s="19" t="str">
        <f>'P09'!E62</f>
        <v>NC</v>
      </c>
      <c r="M68" s="19" t="str">
        <f>'P10'!E62</f>
        <v>NC</v>
      </c>
      <c r="N68" s="19" t="str">
        <f>'P11'!E62</f>
        <v>NC</v>
      </c>
      <c r="O68" s="19" t="str">
        <f>'P12'!E62</f>
        <v>NT</v>
      </c>
      <c r="P68" s="19" t="str">
        <f>'P13'!E62</f>
        <v>NT</v>
      </c>
      <c r="Q68" s="19" t="str">
        <f>'P14'!E62</f>
        <v>NT</v>
      </c>
      <c r="R68" s="19" t="str">
        <f>'P15'!E62</f>
        <v>NT</v>
      </c>
      <c r="S68" s="19" t="str">
        <f>'P16'!E62</f>
        <v>NT</v>
      </c>
      <c r="T68" s="19" t="str">
        <f>'P17'!E62</f>
        <v>NT</v>
      </c>
      <c r="U68" s="19" t="str">
        <f>'P18'!E62</f>
        <v>NT</v>
      </c>
      <c r="V68" s="19" t="str">
        <f>'P19'!E62</f>
        <v>NT</v>
      </c>
      <c r="W68" s="19" t="str">
        <f>'P20'!E62</f>
        <v>NT</v>
      </c>
      <c r="X68" s="19"/>
      <c r="Y68" s="19"/>
      <c r="Z68" s="19"/>
      <c r="AA68" s="19">
        <v>59</v>
      </c>
      <c r="AB68" s="20">
        <f>COUNTIF(BaseDeCalcul!D68:Z68,"C")</f>
        <v>5</v>
      </c>
      <c r="AC68" s="20">
        <f>COUNTIF(BaseDeCalcul!D68:Z68,"NC")</f>
        <v>3</v>
      </c>
      <c r="AD68" s="20">
        <f>COUNTIF(BaseDeCalcul!D68:Z68,"NA")</f>
        <v>3</v>
      </c>
      <c r="AE68" s="21" t="str">
        <f t="shared" si="9"/>
        <v>NC</v>
      </c>
      <c r="AF68" s="20"/>
      <c r="AG68" s="144" t="s">
        <v>258</v>
      </c>
      <c r="AH68" s="144"/>
      <c r="AI68" s="143">
        <f t="shared" si="11"/>
        <v>0.5</v>
      </c>
      <c r="AJ68" s="143">
        <f t="shared" si="12"/>
        <v>0.5</v>
      </c>
      <c r="AK68" s="143">
        <v>1</v>
      </c>
      <c r="AL68" s="19"/>
    </row>
    <row r="69" spans="1:38">
      <c r="A69" s="19" t="str">
        <f>Criteres!B63</f>
        <v>Éléments obligatoires</v>
      </c>
      <c r="B69" s="19" t="str">
        <f>Criteres!C63</f>
        <v>8.7</v>
      </c>
      <c r="C69" s="19" t="str">
        <f>Criteres!D63</f>
        <v>AA</v>
      </c>
      <c r="D69" s="19" t="str">
        <f>'P01'!E63</f>
        <v>NA</v>
      </c>
      <c r="E69" s="19" t="str">
        <f>'P02'!E63</f>
        <v>NA</v>
      </c>
      <c r="F69" s="19" t="str">
        <f>'P03'!E63</f>
        <v>NA</v>
      </c>
      <c r="G69" s="19" t="str">
        <f>'P04'!E63</f>
        <v>NA</v>
      </c>
      <c r="H69" s="19" t="str">
        <f>'P05'!E63</f>
        <v>NA</v>
      </c>
      <c r="I69" s="19" t="str">
        <f>'P06'!E63</f>
        <v>NA</v>
      </c>
      <c r="J69" s="19" t="str">
        <f>'P07'!E63</f>
        <v>NA</v>
      </c>
      <c r="K69" s="19" t="str">
        <f>'P08'!E63</f>
        <v>NA</v>
      </c>
      <c r="L69" s="19" t="str">
        <f>'P09'!E63</f>
        <v>NA</v>
      </c>
      <c r="M69" s="19" t="str">
        <f>'P10'!E63</f>
        <v>NA</v>
      </c>
      <c r="N69" s="19" t="str">
        <f>'P11'!E63</f>
        <v>NA</v>
      </c>
      <c r="O69" s="19" t="str">
        <f>'P12'!E63</f>
        <v>NT</v>
      </c>
      <c r="P69" s="19" t="str">
        <f>'P13'!E63</f>
        <v>NT</v>
      </c>
      <c r="Q69" s="19" t="str">
        <f>'P14'!E63</f>
        <v>NT</v>
      </c>
      <c r="R69" s="19" t="str">
        <f>'P15'!E63</f>
        <v>NT</v>
      </c>
      <c r="S69" s="19" t="str">
        <f>'P16'!E63</f>
        <v>NT</v>
      </c>
      <c r="T69" s="19" t="str">
        <f>'P17'!E63</f>
        <v>NT</v>
      </c>
      <c r="U69" s="19" t="str">
        <f>'P18'!E63</f>
        <v>NT</v>
      </c>
      <c r="V69" s="19" t="str">
        <f>'P19'!E63</f>
        <v>NT</v>
      </c>
      <c r="W69" s="19" t="str">
        <f>'P20'!E63</f>
        <v>NT</v>
      </c>
      <c r="X69" s="19"/>
      <c r="Y69" s="19"/>
      <c r="Z69" s="19"/>
      <c r="AA69" s="19">
        <v>60</v>
      </c>
      <c r="AB69" s="20">
        <f>COUNTIF(BaseDeCalcul!D69:Z69,"C")</f>
        <v>0</v>
      </c>
      <c r="AC69" s="20">
        <f>COUNTIF(BaseDeCalcul!D69:Z69,"NC")</f>
        <v>0</v>
      </c>
      <c r="AD69" s="20">
        <f>COUNTIF(BaseDeCalcul!D69:Z69,"NA")</f>
        <v>11</v>
      </c>
      <c r="AE69" s="21" t="str">
        <f t="shared" si="9"/>
        <v>NA</v>
      </c>
      <c r="AF69" s="20"/>
      <c r="AG69" s="144" t="s">
        <v>262</v>
      </c>
      <c r="AH69" s="144"/>
      <c r="AI69" s="143">
        <f t="shared" si="11"/>
        <v>0.4</v>
      </c>
      <c r="AJ69" s="143">
        <f t="shared" si="12"/>
        <v>0.6</v>
      </c>
      <c r="AK69" s="143">
        <v>1</v>
      </c>
      <c r="AL69" s="19"/>
    </row>
    <row r="70" spans="1:38">
      <c r="A70" s="19" t="str">
        <f>Criteres!B64</f>
        <v>Éléments obligatoires</v>
      </c>
      <c r="B70" s="19" t="str">
        <f>Criteres!C64</f>
        <v>8.8</v>
      </c>
      <c r="C70" s="19" t="str">
        <f>Criteres!D64</f>
        <v>AA</v>
      </c>
      <c r="D70" s="19" t="str">
        <f>'P01'!E64</f>
        <v>NA</v>
      </c>
      <c r="E70" s="19" t="str">
        <f>'P02'!E64</f>
        <v>NA</v>
      </c>
      <c r="F70" s="19" t="str">
        <f>'P03'!E64</f>
        <v>NA</v>
      </c>
      <c r="G70" s="19" t="str">
        <f>'P04'!E64</f>
        <v>NA</v>
      </c>
      <c r="H70" s="19" t="str">
        <f>'P05'!E64</f>
        <v>NA</v>
      </c>
      <c r="I70" s="19" t="str">
        <f>'P06'!E64</f>
        <v>NA</v>
      </c>
      <c r="J70" s="19" t="str">
        <f>'P07'!E64</f>
        <v>NA</v>
      </c>
      <c r="K70" s="19" t="str">
        <f>'P08'!E64</f>
        <v>NA</v>
      </c>
      <c r="L70" s="19" t="str">
        <f>'P09'!E64</f>
        <v>NA</v>
      </c>
      <c r="M70" s="19" t="str">
        <f>'P10'!E64</f>
        <v>NA</v>
      </c>
      <c r="N70" s="19" t="str">
        <f>'P11'!E64</f>
        <v>NA</v>
      </c>
      <c r="O70" s="19" t="str">
        <f>'P12'!E64</f>
        <v>NT</v>
      </c>
      <c r="P70" s="19" t="str">
        <f>'P13'!E64</f>
        <v>NT</v>
      </c>
      <c r="Q70" s="19" t="str">
        <f>'P14'!E64</f>
        <v>NT</v>
      </c>
      <c r="R70" s="19" t="str">
        <f>'P15'!E64</f>
        <v>NT</v>
      </c>
      <c r="S70" s="19" t="str">
        <f>'P16'!E64</f>
        <v>NT</v>
      </c>
      <c r="T70" s="19" t="str">
        <f>'P17'!E64</f>
        <v>NT</v>
      </c>
      <c r="U70" s="19" t="str">
        <f>'P18'!E64</f>
        <v>NT</v>
      </c>
      <c r="V70" s="19" t="str">
        <f>'P19'!E64</f>
        <v>NT</v>
      </c>
      <c r="W70" s="19" t="str">
        <f>'P20'!E64</f>
        <v>NT</v>
      </c>
      <c r="X70" s="19"/>
      <c r="Y70" s="19"/>
      <c r="Z70" s="19"/>
      <c r="AA70" s="19">
        <v>61</v>
      </c>
      <c r="AB70" s="20">
        <f>COUNTIF(BaseDeCalcul!D70:Z70,"C")</f>
        <v>0</v>
      </c>
      <c r="AC70" s="20">
        <f>COUNTIF(BaseDeCalcul!D70:Z70,"NC")</f>
        <v>0</v>
      </c>
      <c r="AD70" s="20">
        <f>COUNTIF(BaseDeCalcul!D70:Z70,"NA")</f>
        <v>11</v>
      </c>
      <c r="AE70" s="21" t="str">
        <f t="shared" si="9"/>
        <v>NA</v>
      </c>
      <c r="AF70" s="20"/>
      <c r="AG70" s="144" t="s">
        <v>266</v>
      </c>
      <c r="AH70" s="144"/>
      <c r="AI70" s="143">
        <f t="shared" si="11"/>
        <v>0.66666666666666663</v>
      </c>
      <c r="AJ70" s="143">
        <f t="shared" si="12"/>
        <v>0.33333333333333331</v>
      </c>
      <c r="AK70" s="143">
        <v>1</v>
      </c>
      <c r="AL70" s="19"/>
    </row>
    <row r="71" spans="1:38">
      <c r="A71" s="19" t="str">
        <f>Criteres!B65</f>
        <v>Éléments obligatoires</v>
      </c>
      <c r="B71" s="19" t="str">
        <f>Criteres!C65</f>
        <v>8.9</v>
      </c>
      <c r="C71" s="19" t="str">
        <f>Criteres!D65</f>
        <v>A</v>
      </c>
      <c r="D71" s="19" t="str">
        <f>'P01'!E65</f>
        <v>NC</v>
      </c>
      <c r="E71" s="19" t="str">
        <f>'P02'!E65</f>
        <v>NC</v>
      </c>
      <c r="F71" s="19" t="str">
        <f>'P03'!E65</f>
        <v>NA</v>
      </c>
      <c r="G71" s="19" t="str">
        <f>'P04'!E65</f>
        <v>NC</v>
      </c>
      <c r="H71" s="19" t="str">
        <f>'P05'!E65</f>
        <v>NA</v>
      </c>
      <c r="I71" s="19" t="str">
        <f>'P06'!E65</f>
        <v>NA</v>
      </c>
      <c r="J71" s="19" t="str">
        <f>'P07'!E65</f>
        <v>NA</v>
      </c>
      <c r="K71" s="19" t="str">
        <f>'P08'!E65</f>
        <v>C</v>
      </c>
      <c r="L71" s="19" t="str">
        <f>'P09'!E65</f>
        <v>NA</v>
      </c>
      <c r="M71" s="19" t="str">
        <f>'P10'!E65</f>
        <v>NA</v>
      </c>
      <c r="N71" s="19" t="str">
        <f>'P11'!E65</f>
        <v>NA</v>
      </c>
      <c r="O71" s="19" t="str">
        <f>'P12'!E65</f>
        <v>NT</v>
      </c>
      <c r="P71" s="19" t="str">
        <f>'P13'!E65</f>
        <v>NT</v>
      </c>
      <c r="Q71" s="19" t="str">
        <f>'P14'!E65</f>
        <v>NT</v>
      </c>
      <c r="R71" s="19" t="str">
        <f>'P15'!E65</f>
        <v>NT</v>
      </c>
      <c r="S71" s="19" t="str">
        <f>'P16'!E65</f>
        <v>NT</v>
      </c>
      <c r="T71" s="19" t="str">
        <f>'P17'!E65</f>
        <v>NT</v>
      </c>
      <c r="U71" s="19" t="str">
        <f>'P18'!E65</f>
        <v>NT</v>
      </c>
      <c r="V71" s="19" t="str">
        <f>'P19'!E65</f>
        <v>NT</v>
      </c>
      <c r="W71" s="19" t="str">
        <f>'P20'!E65</f>
        <v>NT</v>
      </c>
      <c r="X71" s="19"/>
      <c r="Y71" s="19"/>
      <c r="Z71" s="19"/>
      <c r="AA71" s="19">
        <v>62</v>
      </c>
      <c r="AB71" s="20">
        <f>COUNTIF(BaseDeCalcul!D71:Z71,"C")</f>
        <v>1</v>
      </c>
      <c r="AC71" s="20">
        <f>COUNTIF(BaseDeCalcul!D71:Z71,"NC")</f>
        <v>3</v>
      </c>
      <c r="AD71" s="20">
        <f>COUNTIF(BaseDeCalcul!D71:Z71,"NA")</f>
        <v>7</v>
      </c>
      <c r="AE71" s="21" t="str">
        <f t="shared" si="9"/>
        <v>NC</v>
      </c>
      <c r="AF71" s="20"/>
      <c r="AG71" s="20"/>
      <c r="AH71" s="20"/>
      <c r="AI71" s="20"/>
      <c r="AJ71" s="20"/>
      <c r="AK71" s="19"/>
      <c r="AL71" s="19"/>
    </row>
    <row r="72" spans="1:38">
      <c r="A72" s="19" t="str">
        <f>Criteres!B66</f>
        <v>Éléments obligatoires</v>
      </c>
      <c r="B72" s="19" t="str">
        <f>Criteres!C66</f>
        <v>8.10</v>
      </c>
      <c r="C72" s="19" t="str">
        <f>Criteres!D66</f>
        <v>A</v>
      </c>
      <c r="D72" s="19" t="str">
        <f>'P01'!E66</f>
        <v>NA</v>
      </c>
      <c r="E72" s="19" t="str">
        <f>'P02'!E66</f>
        <v>NA</v>
      </c>
      <c r="F72" s="19" t="str">
        <f>'P03'!E66</f>
        <v>NA</v>
      </c>
      <c r="G72" s="19" t="str">
        <f>'P04'!E66</f>
        <v>NA</v>
      </c>
      <c r="H72" s="19" t="str">
        <f>'P05'!E66</f>
        <v>NA</v>
      </c>
      <c r="I72" s="19" t="str">
        <f>'P06'!E66</f>
        <v>NA</v>
      </c>
      <c r="J72" s="19" t="str">
        <f>'P07'!E66</f>
        <v>NA</v>
      </c>
      <c r="K72" s="19" t="str">
        <f>'P08'!E66</f>
        <v>NA</v>
      </c>
      <c r="L72" s="19" t="str">
        <f>'P09'!E66</f>
        <v>NA</v>
      </c>
      <c r="M72" s="19" t="str">
        <f>'P10'!E66</f>
        <v>NA</v>
      </c>
      <c r="N72" s="19" t="str">
        <f>'P11'!E66</f>
        <v>NA</v>
      </c>
      <c r="O72" s="19" t="str">
        <f>'P12'!E66</f>
        <v>NT</v>
      </c>
      <c r="P72" s="19" t="str">
        <f>'P13'!E66</f>
        <v>NT</v>
      </c>
      <c r="Q72" s="19" t="str">
        <f>'P14'!E66</f>
        <v>NT</v>
      </c>
      <c r="R72" s="19" t="str">
        <f>'P15'!E66</f>
        <v>NT</v>
      </c>
      <c r="S72" s="19" t="str">
        <f>'P16'!E66</f>
        <v>NT</v>
      </c>
      <c r="T72" s="19" t="str">
        <f>'P17'!E66</f>
        <v>NT</v>
      </c>
      <c r="U72" s="19" t="str">
        <f>'P18'!E66</f>
        <v>NT</v>
      </c>
      <c r="V72" s="19" t="str">
        <f>'P19'!E66</f>
        <v>NT</v>
      </c>
      <c r="W72" s="19" t="str">
        <f>'P20'!E66</f>
        <v>NT</v>
      </c>
      <c r="X72" s="19"/>
      <c r="Y72" s="19"/>
      <c r="Z72" s="19"/>
      <c r="AA72" s="19">
        <v>63</v>
      </c>
      <c r="AB72" s="20">
        <f>COUNTIF(BaseDeCalcul!D72:Z72,"C")</f>
        <v>0</v>
      </c>
      <c r="AC72" s="20">
        <f>COUNTIF(BaseDeCalcul!D72:Z72,"NC")</f>
        <v>0</v>
      </c>
      <c r="AD72" s="20">
        <f>COUNTIF(BaseDeCalcul!D72:Z72,"NA")</f>
        <v>11</v>
      </c>
      <c r="AE72" s="21" t="str">
        <f t="shared" si="9"/>
        <v>NA</v>
      </c>
      <c r="AF72" s="20"/>
      <c r="AG72" s="20"/>
      <c r="AH72" s="20"/>
      <c r="AI72" s="20"/>
      <c r="AJ72" s="20"/>
      <c r="AK72" s="19"/>
      <c r="AL72" s="19"/>
    </row>
    <row r="73" spans="1:38">
      <c r="A73" s="19" t="str">
        <f>Criteres!B67</f>
        <v>Structuration</v>
      </c>
      <c r="B73" s="19" t="str">
        <f>Criteres!C67</f>
        <v>9.1</v>
      </c>
      <c r="C73" s="19" t="str">
        <f>Criteres!D67</f>
        <v>A</v>
      </c>
      <c r="D73" s="19" t="str">
        <f>'P01'!E67</f>
        <v>NC</v>
      </c>
      <c r="E73" s="19" t="str">
        <f>'P02'!E67</f>
        <v>NC</v>
      </c>
      <c r="F73" s="19" t="str">
        <f>'P03'!E67</f>
        <v>NC</v>
      </c>
      <c r="G73" s="19" t="str">
        <f>'P04'!E67</f>
        <v>C</v>
      </c>
      <c r="H73" s="19" t="str">
        <f>'P05'!E67</f>
        <v>NC</v>
      </c>
      <c r="I73" s="19" t="str">
        <f>'P06'!E67</f>
        <v>NC</v>
      </c>
      <c r="J73" s="19" t="str">
        <f>'P07'!E67</f>
        <v>NA</v>
      </c>
      <c r="K73" s="19" t="str">
        <f>'P08'!E67</f>
        <v>C</v>
      </c>
      <c r="L73" s="19" t="str">
        <f>'P09'!E67</f>
        <v>NA</v>
      </c>
      <c r="M73" s="19" t="str">
        <f>'P10'!E67</f>
        <v>C</v>
      </c>
      <c r="N73" s="19" t="str">
        <f>'P11'!E67</f>
        <v>C</v>
      </c>
      <c r="O73" s="19" t="str">
        <f>'P12'!E67</f>
        <v>NT</v>
      </c>
      <c r="P73" s="19" t="str">
        <f>'P13'!E67</f>
        <v>NT</v>
      </c>
      <c r="Q73" s="19" t="str">
        <f>'P14'!E67</f>
        <v>NT</v>
      </c>
      <c r="R73" s="19" t="str">
        <f>'P15'!E67</f>
        <v>NT</v>
      </c>
      <c r="S73" s="19" t="str">
        <f>'P16'!E67</f>
        <v>NT</v>
      </c>
      <c r="T73" s="19" t="str">
        <f>'P17'!E67</f>
        <v>NT</v>
      </c>
      <c r="U73" s="19" t="str">
        <f>'P18'!E67</f>
        <v>NT</v>
      </c>
      <c r="V73" s="19" t="str">
        <f>'P19'!E67</f>
        <v>NT</v>
      </c>
      <c r="W73" s="19" t="str">
        <f>'P20'!E67</f>
        <v>NT</v>
      </c>
      <c r="X73" s="19"/>
      <c r="Y73" s="19"/>
      <c r="Z73" s="19"/>
      <c r="AA73" s="19">
        <v>64</v>
      </c>
      <c r="AB73" s="20">
        <f>COUNTIF(BaseDeCalcul!D73:Z73,"C")</f>
        <v>4</v>
      </c>
      <c r="AC73" s="20">
        <f>COUNTIF(BaseDeCalcul!D73:Z73,"NC")</f>
        <v>5</v>
      </c>
      <c r="AD73" s="20">
        <f>COUNTIF(BaseDeCalcul!D73:Z73,"NA")</f>
        <v>2</v>
      </c>
      <c r="AE73" s="21" t="str">
        <f t="shared" si="9"/>
        <v>NC</v>
      </c>
      <c r="AF73" s="20"/>
      <c r="AG73" s="20"/>
      <c r="AH73" s="20"/>
      <c r="AI73" s="20"/>
      <c r="AJ73" s="20"/>
      <c r="AK73" s="19"/>
      <c r="AL73" s="19"/>
    </row>
    <row r="74" spans="1:38">
      <c r="A74" s="19" t="str">
        <f>Criteres!B68</f>
        <v>Structuration</v>
      </c>
      <c r="B74" s="19" t="str">
        <f>Criteres!C68</f>
        <v>9.2</v>
      </c>
      <c r="C74" s="19" t="str">
        <f>Criteres!D68</f>
        <v>A</v>
      </c>
      <c r="D74" s="19" t="str">
        <f>'P01'!E68</f>
        <v>NC</v>
      </c>
      <c r="E74" s="19" t="str">
        <f>'P02'!E68</f>
        <v>NC</v>
      </c>
      <c r="F74" s="19" t="str">
        <f>'P03'!E68</f>
        <v>NA</v>
      </c>
      <c r="G74" s="19" t="str">
        <f>'P04'!E68</f>
        <v>NC</v>
      </c>
      <c r="H74" s="19" t="str">
        <f>'P05'!E68</f>
        <v>NC</v>
      </c>
      <c r="I74" s="19" t="str">
        <f>'P06'!E68</f>
        <v>NA</v>
      </c>
      <c r="J74" s="19" t="str">
        <f>'P07'!E68</f>
        <v>NA</v>
      </c>
      <c r="K74" s="19" t="str">
        <f>'P08'!E68</f>
        <v>C</v>
      </c>
      <c r="L74" s="19" t="str">
        <f>'P09'!E68</f>
        <v>NA</v>
      </c>
      <c r="M74" s="19" t="str">
        <f>'P10'!E68</f>
        <v>NC</v>
      </c>
      <c r="N74" s="19" t="str">
        <f>'P11'!E68</f>
        <v>NA</v>
      </c>
      <c r="O74" s="19" t="str">
        <f>'P12'!E68</f>
        <v>NT</v>
      </c>
      <c r="P74" s="19" t="str">
        <f>'P13'!E68</f>
        <v>NT</v>
      </c>
      <c r="Q74" s="19" t="str">
        <f>'P14'!E68</f>
        <v>NT</v>
      </c>
      <c r="R74" s="19" t="str">
        <f>'P15'!E68</f>
        <v>NT</v>
      </c>
      <c r="S74" s="19" t="str">
        <f>'P16'!E68</f>
        <v>NT</v>
      </c>
      <c r="T74" s="19" t="str">
        <f>'P17'!E68</f>
        <v>NT</v>
      </c>
      <c r="U74" s="19" t="str">
        <f>'P18'!E68</f>
        <v>NT</v>
      </c>
      <c r="V74" s="19" t="str">
        <f>'P19'!E68</f>
        <v>NT</v>
      </c>
      <c r="W74" s="19" t="str">
        <f>'P20'!E68</f>
        <v>NT</v>
      </c>
      <c r="X74" s="19"/>
      <c r="Y74" s="19"/>
      <c r="Z74" s="19"/>
      <c r="AA74" s="19">
        <v>65</v>
      </c>
      <c r="AB74" s="20">
        <f>COUNTIF(BaseDeCalcul!D74:Z74,"C")</f>
        <v>1</v>
      </c>
      <c r="AC74" s="20">
        <f>COUNTIF(BaseDeCalcul!D74:Z74,"NC")</f>
        <v>5</v>
      </c>
      <c r="AD74" s="20">
        <f>COUNTIF(BaseDeCalcul!D74:Z74,"NA")</f>
        <v>5</v>
      </c>
      <c r="AE74" s="21" t="str">
        <f t="shared" si="9"/>
        <v>NC</v>
      </c>
      <c r="AF74" s="20"/>
      <c r="AG74" s="20"/>
      <c r="AH74" s="20"/>
      <c r="AI74" s="20"/>
      <c r="AJ74" s="20"/>
      <c r="AK74" s="19"/>
      <c r="AL74" s="19"/>
    </row>
    <row r="75" spans="1:38">
      <c r="A75" s="19" t="str">
        <f>Criteres!B69</f>
        <v>Structuration</v>
      </c>
      <c r="B75" s="19" t="str">
        <f>Criteres!C69</f>
        <v>9.3</v>
      </c>
      <c r="C75" s="19" t="str">
        <f>Criteres!D69</f>
        <v>A</v>
      </c>
      <c r="D75" s="19" t="str">
        <f>'P01'!E69</f>
        <v>NA</v>
      </c>
      <c r="E75" s="19" t="str">
        <f>'P02'!E69</f>
        <v>C</v>
      </c>
      <c r="F75" s="19" t="str">
        <f>'P03'!E69</f>
        <v>NA</v>
      </c>
      <c r="G75" s="19" t="str">
        <f>'P04'!E69</f>
        <v>C</v>
      </c>
      <c r="H75" s="19" t="str">
        <f>'P05'!E69</f>
        <v>NA</v>
      </c>
      <c r="I75" s="19" t="str">
        <f>'P06'!E69</f>
        <v>NA</v>
      </c>
      <c r="J75" s="19" t="str">
        <f>'P07'!E69</f>
        <v>NA</v>
      </c>
      <c r="K75" s="19" t="str">
        <f>'P08'!E69</f>
        <v>NA</v>
      </c>
      <c r="L75" s="19" t="str">
        <f>'P09'!E69</f>
        <v>NA</v>
      </c>
      <c r="M75" s="19" t="str">
        <f>'P10'!E69</f>
        <v>NA</v>
      </c>
      <c r="N75" s="19" t="str">
        <f>'P11'!E69</f>
        <v>NA</v>
      </c>
      <c r="O75" s="19" t="str">
        <f>'P12'!E69</f>
        <v>NT</v>
      </c>
      <c r="P75" s="19" t="str">
        <f>'P13'!E69</f>
        <v>NT</v>
      </c>
      <c r="Q75" s="19" t="str">
        <f>'P14'!E69</f>
        <v>NT</v>
      </c>
      <c r="R75" s="19" t="str">
        <f>'P15'!E69</f>
        <v>NT</v>
      </c>
      <c r="S75" s="19" t="str">
        <f>'P16'!E69</f>
        <v>NT</v>
      </c>
      <c r="T75" s="19" t="str">
        <f>'P17'!E69</f>
        <v>NT</v>
      </c>
      <c r="U75" s="19" t="str">
        <f>'P18'!E69</f>
        <v>NT</v>
      </c>
      <c r="V75" s="19" t="str">
        <f>'P19'!E69</f>
        <v>NT</v>
      </c>
      <c r="W75" s="19" t="str">
        <f>'P20'!E69</f>
        <v>NT</v>
      </c>
      <c r="X75" s="19"/>
      <c r="Y75" s="19"/>
      <c r="Z75" s="19"/>
      <c r="AA75" s="19">
        <v>66</v>
      </c>
      <c r="AB75" s="20">
        <f>COUNTIF(BaseDeCalcul!D75:Z75,"C")</f>
        <v>2</v>
      </c>
      <c r="AC75" s="20">
        <f>COUNTIF(BaseDeCalcul!D75:Z75,"NC")</f>
        <v>0</v>
      </c>
      <c r="AD75" s="20">
        <f>COUNTIF(BaseDeCalcul!D75:Z75,"NA")</f>
        <v>9</v>
      </c>
      <c r="AE75" s="21" t="str">
        <f t="shared" si="9"/>
        <v>C</v>
      </c>
      <c r="AF75" s="20"/>
      <c r="AG75" s="20"/>
      <c r="AH75" s="20"/>
      <c r="AI75" s="20"/>
      <c r="AJ75" s="20"/>
      <c r="AK75" s="19"/>
      <c r="AL75" s="19"/>
    </row>
    <row r="76" spans="1:38">
      <c r="A76" s="19" t="str">
        <f>Criteres!B70</f>
        <v>Structuration</v>
      </c>
      <c r="B76" s="19" t="str">
        <f>Criteres!C70</f>
        <v>9.4</v>
      </c>
      <c r="C76" s="19" t="str">
        <f>Criteres!D70</f>
        <v>A</v>
      </c>
      <c r="D76" s="19" t="str">
        <f>'P01'!E70</f>
        <v>NA</v>
      </c>
      <c r="E76" s="19" t="str">
        <f>'P02'!E70</f>
        <v>NA</v>
      </c>
      <c r="F76" s="19" t="str">
        <f>'P03'!E70</f>
        <v>NA</v>
      </c>
      <c r="G76" s="19" t="str">
        <f>'P04'!E70</f>
        <v>NA</v>
      </c>
      <c r="H76" s="19" t="str">
        <f>'P05'!E70</f>
        <v>NA</v>
      </c>
      <c r="I76" s="19" t="str">
        <f>'P06'!E70</f>
        <v>NA</v>
      </c>
      <c r="J76" s="19" t="str">
        <f>'P07'!E70</f>
        <v>NA</v>
      </c>
      <c r="K76" s="19" t="str">
        <f>'P08'!E70</f>
        <v>NA</v>
      </c>
      <c r="L76" s="19" t="str">
        <f>'P09'!E70</f>
        <v>NA</v>
      </c>
      <c r="M76" s="19" t="str">
        <f>'P10'!E70</f>
        <v>NA</v>
      </c>
      <c r="N76" s="19" t="str">
        <f>'P11'!E70</f>
        <v>NA</v>
      </c>
      <c r="O76" s="19" t="str">
        <f>'P12'!E70</f>
        <v>NT</v>
      </c>
      <c r="P76" s="19" t="str">
        <f>'P13'!E70</f>
        <v>NT</v>
      </c>
      <c r="Q76" s="19" t="str">
        <f>'P14'!E70</f>
        <v>NT</v>
      </c>
      <c r="R76" s="19" t="str">
        <f>'P15'!E70</f>
        <v>NT</v>
      </c>
      <c r="S76" s="19" t="str">
        <f>'P16'!E70</f>
        <v>NT</v>
      </c>
      <c r="T76" s="19" t="str">
        <f>'P17'!E70</f>
        <v>NT</v>
      </c>
      <c r="U76" s="19" t="str">
        <f>'P18'!E70</f>
        <v>NT</v>
      </c>
      <c r="V76" s="19" t="str">
        <f>'P19'!E70</f>
        <v>NT</v>
      </c>
      <c r="W76" s="19" t="str">
        <f>'P20'!E70</f>
        <v>NT</v>
      </c>
      <c r="X76" s="19"/>
      <c r="Y76" s="19"/>
      <c r="Z76" s="19"/>
      <c r="AA76" s="19">
        <v>67</v>
      </c>
      <c r="AB76" s="20">
        <f>COUNTIF(BaseDeCalcul!D76:Z76,"C")</f>
        <v>0</v>
      </c>
      <c r="AC76" s="20">
        <f>COUNTIF(BaseDeCalcul!D76:Z76,"NC")</f>
        <v>0</v>
      </c>
      <c r="AD76" s="20">
        <f>COUNTIF(BaseDeCalcul!D76:Z76,"NA")</f>
        <v>11</v>
      </c>
      <c r="AE76" s="21" t="str">
        <f t="shared" si="9"/>
        <v>NA</v>
      </c>
      <c r="AF76" s="20"/>
      <c r="AG76" s="20"/>
      <c r="AH76" s="20"/>
      <c r="AI76" s="20"/>
      <c r="AJ76" s="20"/>
      <c r="AK76" s="19"/>
      <c r="AL76" s="19"/>
    </row>
    <row r="77" spans="1:38">
      <c r="A77" s="19" t="str">
        <f>Criteres!B71</f>
        <v>Structuration</v>
      </c>
      <c r="B77" s="19" t="str">
        <f>Criteres!C71</f>
        <v>9.5</v>
      </c>
      <c r="C77" s="19" t="str">
        <f>Criteres!D71</f>
        <v>AAA</v>
      </c>
      <c r="D77" s="19" t="str">
        <f>'P01'!E71</f>
        <v>NT</v>
      </c>
      <c r="E77" s="19" t="str">
        <f>'P02'!E71</f>
        <v>NT</v>
      </c>
      <c r="F77" s="19" t="str">
        <f>'P03'!E71</f>
        <v>NT</v>
      </c>
      <c r="G77" s="19" t="str">
        <f>'P04'!E71</f>
        <v>NT</v>
      </c>
      <c r="H77" s="19" t="str">
        <f>'P05'!E71</f>
        <v>NT</v>
      </c>
      <c r="I77" s="19" t="str">
        <f>'P06'!E71</f>
        <v>NT</v>
      </c>
      <c r="J77" s="19" t="str">
        <f>'P07'!E71</f>
        <v>NT</v>
      </c>
      <c r="K77" s="19" t="str">
        <f>'P08'!E71</f>
        <v>NT</v>
      </c>
      <c r="L77" s="19" t="str">
        <f>'P09'!E71</f>
        <v>NT</v>
      </c>
      <c r="M77" s="19" t="str">
        <f>'P10'!E71</f>
        <v>NT</v>
      </c>
      <c r="N77" s="19" t="str">
        <f>'P11'!E71</f>
        <v>NT</v>
      </c>
      <c r="O77" s="19" t="str">
        <f>'P12'!E71</f>
        <v>NT</v>
      </c>
      <c r="P77" s="19" t="str">
        <f>'P13'!E71</f>
        <v>NT</v>
      </c>
      <c r="Q77" s="19" t="str">
        <f>'P14'!E71</f>
        <v>NT</v>
      </c>
      <c r="R77" s="19" t="str">
        <f>'P15'!E71</f>
        <v>NT</v>
      </c>
      <c r="S77" s="19" t="str">
        <f>'P16'!E71</f>
        <v>NT</v>
      </c>
      <c r="T77" s="19" t="str">
        <f>'P17'!E71</f>
        <v>NT</v>
      </c>
      <c r="U77" s="19" t="str">
        <f>'P18'!E71</f>
        <v>NT</v>
      </c>
      <c r="V77" s="19" t="str">
        <f>'P19'!E71</f>
        <v>NT</v>
      </c>
      <c r="W77" s="19" t="str">
        <f>'P20'!E71</f>
        <v>NT</v>
      </c>
      <c r="X77" s="19"/>
      <c r="Y77" s="19"/>
      <c r="Z77" s="19"/>
      <c r="AA77" s="19">
        <v>68</v>
      </c>
      <c r="AB77" s="20">
        <f>COUNTIF(BaseDeCalcul!D77:Z77,"C")</f>
        <v>0</v>
      </c>
      <c r="AC77" s="20">
        <f>COUNTIF(BaseDeCalcul!D77:Z77,"NC")</f>
        <v>0</v>
      </c>
      <c r="AD77" s="20">
        <f>COUNTIF(BaseDeCalcul!D77:Z77,"NA")</f>
        <v>0</v>
      </c>
      <c r="AE77" s="21" t="str">
        <f t="shared" si="9"/>
        <v>NT</v>
      </c>
      <c r="AF77" s="20"/>
      <c r="AG77" s="20"/>
      <c r="AH77" s="20"/>
      <c r="AI77" s="20"/>
      <c r="AJ77" s="20"/>
      <c r="AK77" s="19"/>
      <c r="AL77" s="19"/>
    </row>
    <row r="78" spans="1:38">
      <c r="A78" s="19" t="str">
        <f>Criteres!B72</f>
        <v>Structuration</v>
      </c>
      <c r="B78" s="19" t="str">
        <f>Criteres!C72</f>
        <v>9.6</v>
      </c>
      <c r="C78" s="19" t="str">
        <f>Criteres!D72</f>
        <v>AAA</v>
      </c>
      <c r="D78" s="19" t="str">
        <f>'P01'!E72</f>
        <v>NT</v>
      </c>
      <c r="E78" s="19" t="str">
        <f>'P02'!E72</f>
        <v>NT</v>
      </c>
      <c r="F78" s="19" t="str">
        <f>'P03'!E72</f>
        <v>NT</v>
      </c>
      <c r="G78" s="19" t="str">
        <f>'P04'!E72</f>
        <v>NT</v>
      </c>
      <c r="H78" s="19" t="str">
        <f>'P05'!E72</f>
        <v>NT</v>
      </c>
      <c r="I78" s="19" t="str">
        <f>'P06'!E72</f>
        <v>NT</v>
      </c>
      <c r="J78" s="19" t="str">
        <f>'P07'!E72</f>
        <v>NT</v>
      </c>
      <c r="K78" s="19" t="str">
        <f>'P08'!E72</f>
        <v>NT</v>
      </c>
      <c r="L78" s="19" t="str">
        <f>'P09'!E72</f>
        <v>NT</v>
      </c>
      <c r="M78" s="19" t="str">
        <f>'P10'!E72</f>
        <v>NT</v>
      </c>
      <c r="N78" s="19" t="str">
        <f>'P11'!E72</f>
        <v>NT</v>
      </c>
      <c r="O78" s="19" t="str">
        <f>'P12'!E72</f>
        <v>NT</v>
      </c>
      <c r="P78" s="19" t="str">
        <f>'P13'!E72</f>
        <v>NT</v>
      </c>
      <c r="Q78" s="19" t="str">
        <f>'P14'!E72</f>
        <v>NT</v>
      </c>
      <c r="R78" s="19" t="str">
        <f>'P15'!E72</f>
        <v>NT</v>
      </c>
      <c r="S78" s="19" t="str">
        <f>'P16'!E72</f>
        <v>NT</v>
      </c>
      <c r="T78" s="19" t="str">
        <f>'P17'!E72</f>
        <v>NT</v>
      </c>
      <c r="U78" s="19" t="str">
        <f>'P18'!E72</f>
        <v>NT</v>
      </c>
      <c r="V78" s="19" t="str">
        <f>'P19'!E72</f>
        <v>NT</v>
      </c>
      <c r="W78" s="19" t="str">
        <f>'P20'!E72</f>
        <v>NT</v>
      </c>
      <c r="X78" s="19"/>
      <c r="Y78" s="19"/>
      <c r="Z78" s="19"/>
      <c r="AA78" s="19">
        <v>69</v>
      </c>
      <c r="AB78" s="20">
        <f>COUNTIF(BaseDeCalcul!D78:Z78,"C")</f>
        <v>0</v>
      </c>
      <c r="AC78" s="20">
        <f>COUNTIF(BaseDeCalcul!D78:Z78,"NC")</f>
        <v>0</v>
      </c>
      <c r="AD78" s="20">
        <f>COUNTIF(BaseDeCalcul!D78:Z78,"NA")</f>
        <v>0</v>
      </c>
      <c r="AE78" s="21" t="str">
        <f t="shared" si="9"/>
        <v>NT</v>
      </c>
      <c r="AF78" s="20"/>
      <c r="AG78" s="20"/>
      <c r="AH78" s="20"/>
      <c r="AI78" s="20"/>
      <c r="AJ78" s="20"/>
      <c r="AK78" s="19"/>
      <c r="AL78" s="19"/>
    </row>
    <row r="79" spans="1:38">
      <c r="A79" s="19" t="str">
        <f>Criteres!B73</f>
        <v>Présentation</v>
      </c>
      <c r="B79" s="19" t="str">
        <f>Criteres!C73</f>
        <v>10.1</v>
      </c>
      <c r="C79" s="19" t="str">
        <f>Criteres!D73</f>
        <v>A</v>
      </c>
      <c r="D79" s="19" t="str">
        <f>'P01'!E73</f>
        <v>NC</v>
      </c>
      <c r="E79" s="19" t="str">
        <f>'P02'!E73</f>
        <v>NC</v>
      </c>
      <c r="F79" s="19" t="str">
        <f>'P03'!E73</f>
        <v>NC</v>
      </c>
      <c r="G79" s="19" t="str">
        <f>'P04'!E73</f>
        <v>NC</v>
      </c>
      <c r="H79" s="19" t="str">
        <f>'P05'!E73</f>
        <v>NC</v>
      </c>
      <c r="I79" s="19" t="str">
        <f>'P06'!E73</f>
        <v>NC</v>
      </c>
      <c r="J79" s="19" t="str">
        <f>'P07'!E73</f>
        <v>NA</v>
      </c>
      <c r="K79" s="19" t="str">
        <f>'P08'!E73</f>
        <v>NC</v>
      </c>
      <c r="L79" s="19" t="str">
        <f>'P09'!E73</f>
        <v>NC</v>
      </c>
      <c r="M79" s="19" t="str">
        <f>'P10'!E73</f>
        <v>NC</v>
      </c>
      <c r="N79" s="19" t="str">
        <f>'P11'!E73</f>
        <v>NC</v>
      </c>
      <c r="O79" s="19" t="str">
        <f>'P12'!E73</f>
        <v>NT</v>
      </c>
      <c r="P79" s="19" t="str">
        <f>'P13'!E73</f>
        <v>NT</v>
      </c>
      <c r="Q79" s="19" t="str">
        <f>'P14'!E73</f>
        <v>NT</v>
      </c>
      <c r="R79" s="19" t="str">
        <f>'P15'!E73</f>
        <v>NT</v>
      </c>
      <c r="S79" s="19" t="str">
        <f>'P16'!E73</f>
        <v>NT</v>
      </c>
      <c r="T79" s="19" t="str">
        <f>'P17'!E73</f>
        <v>NT</v>
      </c>
      <c r="U79" s="19" t="str">
        <f>'P18'!E73</f>
        <v>NT</v>
      </c>
      <c r="V79" s="19" t="str">
        <f>'P19'!E73</f>
        <v>NT</v>
      </c>
      <c r="W79" s="19" t="str">
        <f>'P20'!E73</f>
        <v>NT</v>
      </c>
      <c r="X79" s="19"/>
      <c r="Y79" s="19"/>
      <c r="Z79" s="19"/>
      <c r="AA79" s="19">
        <v>70</v>
      </c>
      <c r="AB79" s="20">
        <f>COUNTIF(BaseDeCalcul!D79:Z79,"C")</f>
        <v>0</v>
      </c>
      <c r="AC79" s="20">
        <f>COUNTIF(BaseDeCalcul!D79:Z79,"NC")</f>
        <v>10</v>
      </c>
      <c r="AD79" s="20">
        <f>COUNTIF(BaseDeCalcul!D79:Z79,"NA")</f>
        <v>1</v>
      </c>
      <c r="AE79" s="21" t="str">
        <f t="shared" si="9"/>
        <v>NC</v>
      </c>
      <c r="AF79" s="20"/>
      <c r="AG79" s="20"/>
      <c r="AH79" s="20"/>
      <c r="AI79" s="20"/>
      <c r="AJ79" s="20"/>
      <c r="AK79" s="19"/>
      <c r="AL79" s="19"/>
    </row>
    <row r="80" spans="1:38">
      <c r="A80" s="19" t="str">
        <f>Criteres!B74</f>
        <v>Présentation</v>
      </c>
      <c r="B80" s="19" t="str">
        <f>Criteres!C74</f>
        <v>10.2</v>
      </c>
      <c r="C80" s="19" t="str">
        <f>Criteres!D74</f>
        <v>A</v>
      </c>
      <c r="D80" s="19" t="str">
        <f>'P01'!E74</f>
        <v>NC</v>
      </c>
      <c r="E80" s="19" t="str">
        <f>'P02'!E74</f>
        <v>C</v>
      </c>
      <c r="F80" s="19" t="str">
        <f>'P03'!E74</f>
        <v>NA</v>
      </c>
      <c r="G80" s="19" t="str">
        <f>'P04'!E74</f>
        <v>C</v>
      </c>
      <c r="H80" s="19" t="str">
        <f>'P05'!E74</f>
        <v>C</v>
      </c>
      <c r="I80" s="19" t="str">
        <f>'P06'!E74</f>
        <v>NC</v>
      </c>
      <c r="J80" s="19" t="str">
        <f>'P07'!E74</f>
        <v>NA</v>
      </c>
      <c r="K80" s="19" t="str">
        <f>'P08'!E74</f>
        <v>C</v>
      </c>
      <c r="L80" s="19" t="str">
        <f>'P09'!E74</f>
        <v>C</v>
      </c>
      <c r="M80" s="19" t="str">
        <f>'P10'!E74</f>
        <v>C</v>
      </c>
      <c r="N80" s="19" t="str">
        <f>'P11'!E74</f>
        <v>C</v>
      </c>
      <c r="O80" s="19" t="str">
        <f>'P12'!E74</f>
        <v>NT</v>
      </c>
      <c r="P80" s="19" t="str">
        <f>'P13'!E74</f>
        <v>NT</v>
      </c>
      <c r="Q80" s="19" t="str">
        <f>'P14'!E74</f>
        <v>NT</v>
      </c>
      <c r="R80" s="19" t="str">
        <f>'P15'!E74</f>
        <v>NT</v>
      </c>
      <c r="S80" s="19" t="str">
        <f>'P16'!E74</f>
        <v>NT</v>
      </c>
      <c r="T80" s="19" t="str">
        <f>'P17'!E74</f>
        <v>NT</v>
      </c>
      <c r="U80" s="19" t="str">
        <f>'P18'!E74</f>
        <v>NT</v>
      </c>
      <c r="V80" s="19" t="str">
        <f>'P19'!E74</f>
        <v>NT</v>
      </c>
      <c r="W80" s="19" t="str">
        <f>'P20'!E74</f>
        <v>NT</v>
      </c>
      <c r="X80" s="19"/>
      <c r="Y80" s="19"/>
      <c r="Z80" s="19"/>
      <c r="AA80" s="19">
        <v>71</v>
      </c>
      <c r="AB80" s="20">
        <f>COUNTIF(BaseDeCalcul!D80:Z80,"C")</f>
        <v>7</v>
      </c>
      <c r="AC80" s="20">
        <f>COUNTIF(BaseDeCalcul!D80:Z80,"NC")</f>
        <v>2</v>
      </c>
      <c r="AD80" s="20">
        <f>COUNTIF(BaseDeCalcul!D80:Z80,"NA")</f>
        <v>2</v>
      </c>
      <c r="AE80" s="21" t="str">
        <f t="shared" si="9"/>
        <v>NC</v>
      </c>
      <c r="AF80" s="20"/>
      <c r="AG80" s="20"/>
      <c r="AH80" s="20"/>
      <c r="AI80" s="20"/>
      <c r="AJ80" s="20"/>
      <c r="AK80" s="19"/>
      <c r="AL80" s="19"/>
    </row>
    <row r="81" spans="1:38">
      <c r="A81" s="19" t="str">
        <f>Criteres!B75</f>
        <v>Présentation</v>
      </c>
      <c r="B81" s="19" t="str">
        <f>Criteres!C75</f>
        <v>10.3</v>
      </c>
      <c r="C81" s="19" t="str">
        <f>Criteres!D75</f>
        <v>A</v>
      </c>
      <c r="D81" s="19" t="str">
        <f>'P01'!E75</f>
        <v>C</v>
      </c>
      <c r="E81" s="19" t="str">
        <f>'P02'!E75</f>
        <v>C</v>
      </c>
      <c r="F81" s="19" t="str">
        <f>'P03'!E75</f>
        <v>NA</v>
      </c>
      <c r="G81" s="19" t="str">
        <f>'P04'!E75</f>
        <v>NA</v>
      </c>
      <c r="H81" s="19" t="str">
        <f>'P05'!E75</f>
        <v>C</v>
      </c>
      <c r="I81" s="19" t="str">
        <f>'P06'!E75</f>
        <v>NA</v>
      </c>
      <c r="J81" s="19" t="str">
        <f>'P07'!E75</f>
        <v>NA</v>
      </c>
      <c r="K81" s="19" t="str">
        <f>'P08'!E75</f>
        <v>C</v>
      </c>
      <c r="L81" s="19" t="str">
        <f>'P09'!E75</f>
        <v>C</v>
      </c>
      <c r="M81" s="19" t="str">
        <f>'P10'!E75</f>
        <v>C</v>
      </c>
      <c r="N81" s="19" t="str">
        <f>'P11'!E75</f>
        <v>C</v>
      </c>
      <c r="O81" s="19" t="str">
        <f>'P12'!E75</f>
        <v>NT</v>
      </c>
      <c r="P81" s="19" t="str">
        <f>'P13'!E75</f>
        <v>NT</v>
      </c>
      <c r="Q81" s="19" t="str">
        <f>'P14'!E75</f>
        <v>NT</v>
      </c>
      <c r="R81" s="19" t="str">
        <f>'P15'!E75</f>
        <v>NT</v>
      </c>
      <c r="S81" s="19" t="str">
        <f>'P16'!E75</f>
        <v>NT</v>
      </c>
      <c r="T81" s="19" t="str">
        <f>'P17'!E75</f>
        <v>NT</v>
      </c>
      <c r="U81" s="19" t="str">
        <f>'P18'!E75</f>
        <v>NT</v>
      </c>
      <c r="V81" s="19" t="str">
        <f>'P19'!E75</f>
        <v>NT</v>
      </c>
      <c r="W81" s="19" t="str">
        <f>'P20'!E75</f>
        <v>NT</v>
      </c>
      <c r="X81" s="19"/>
      <c r="Y81" s="19"/>
      <c r="Z81" s="19"/>
      <c r="AA81" s="19">
        <v>72</v>
      </c>
      <c r="AB81" s="20">
        <f>COUNTIF(BaseDeCalcul!D81:Z81,"C")</f>
        <v>7</v>
      </c>
      <c r="AC81" s="20">
        <f>COUNTIF(BaseDeCalcul!D81:Z81,"NC")</f>
        <v>0</v>
      </c>
      <c r="AD81" s="20">
        <f>COUNTIF(BaseDeCalcul!D81:Z81,"NA")</f>
        <v>4</v>
      </c>
      <c r="AE81" s="21" t="str">
        <f t="shared" si="9"/>
        <v>C</v>
      </c>
      <c r="AF81" s="20"/>
      <c r="AG81" s="20"/>
      <c r="AH81" s="20"/>
      <c r="AI81" s="20"/>
      <c r="AJ81" s="20"/>
      <c r="AK81" s="19"/>
      <c r="AL81" s="19"/>
    </row>
    <row r="82" spans="1:38">
      <c r="A82" s="19" t="str">
        <f>Criteres!B76</f>
        <v>Présentation</v>
      </c>
      <c r="B82" s="19" t="str">
        <f>Criteres!C76</f>
        <v>10.4</v>
      </c>
      <c r="C82" s="19" t="str">
        <f>Criteres!D76</f>
        <v>AA</v>
      </c>
      <c r="D82" s="19" t="str">
        <f>'P01'!E76</f>
        <v>NC</v>
      </c>
      <c r="E82" s="19" t="str">
        <f>'P02'!E76</f>
        <v>NC</v>
      </c>
      <c r="F82" s="19" t="str">
        <f>'P03'!E76</f>
        <v>NC</v>
      </c>
      <c r="G82" s="19" t="str">
        <f>'P04'!E76</f>
        <v>C</v>
      </c>
      <c r="H82" s="19" t="str">
        <f>'P05'!E76</f>
        <v>NA</v>
      </c>
      <c r="I82" s="19" t="str">
        <f>'P06'!E76</f>
        <v>NC</v>
      </c>
      <c r="J82" s="19" t="str">
        <f>'P07'!E76</f>
        <v>NA</v>
      </c>
      <c r="K82" s="19" t="str">
        <f>'P08'!E76</f>
        <v>NA</v>
      </c>
      <c r="L82" s="19" t="str">
        <f>'P09'!E76</f>
        <v>C</v>
      </c>
      <c r="M82" s="19" t="str">
        <f>'P10'!E76</f>
        <v>C</v>
      </c>
      <c r="N82" s="19" t="str">
        <f>'P11'!E76</f>
        <v>C</v>
      </c>
      <c r="O82" s="19" t="str">
        <f>'P12'!E76</f>
        <v>NT</v>
      </c>
      <c r="P82" s="19" t="str">
        <f>'P13'!E76</f>
        <v>NT</v>
      </c>
      <c r="Q82" s="19" t="str">
        <f>'P14'!E76</f>
        <v>NT</v>
      </c>
      <c r="R82" s="19" t="str">
        <f>'P15'!E76</f>
        <v>NT</v>
      </c>
      <c r="S82" s="19" t="str">
        <f>'P16'!E76</f>
        <v>NT</v>
      </c>
      <c r="T82" s="19" t="str">
        <f>'P17'!E76</f>
        <v>NT</v>
      </c>
      <c r="U82" s="19" t="str">
        <f>'P18'!E76</f>
        <v>NT</v>
      </c>
      <c r="V82" s="19" t="str">
        <f>'P19'!E76</f>
        <v>NT</v>
      </c>
      <c r="W82" s="19" t="str">
        <f>'P20'!E76</f>
        <v>NT</v>
      </c>
      <c r="X82" s="19"/>
      <c r="Y82" s="19"/>
      <c r="Z82" s="19"/>
      <c r="AA82" s="19">
        <v>73</v>
      </c>
      <c r="AB82" s="20">
        <f>COUNTIF(BaseDeCalcul!D82:Z82,"C")</f>
        <v>4</v>
      </c>
      <c r="AC82" s="20">
        <f>COUNTIF(BaseDeCalcul!D82:Z82,"NC")</f>
        <v>4</v>
      </c>
      <c r="AD82" s="20">
        <f>COUNTIF(BaseDeCalcul!D82:Z82,"NA")</f>
        <v>3</v>
      </c>
      <c r="AE82" s="21" t="str">
        <f t="shared" si="9"/>
        <v>NC</v>
      </c>
      <c r="AF82" s="20"/>
      <c r="AG82" s="20"/>
      <c r="AH82" s="20"/>
      <c r="AI82" s="20"/>
      <c r="AJ82" s="20"/>
      <c r="AK82" s="19"/>
      <c r="AL82" s="19"/>
    </row>
    <row r="83" spans="1:38">
      <c r="A83" s="19" t="str">
        <f>Criteres!B77</f>
        <v>Présentation</v>
      </c>
      <c r="B83" s="19" t="str">
        <f>Criteres!C77</f>
        <v>10.5</v>
      </c>
      <c r="C83" s="19" t="str">
        <f>Criteres!D77</f>
        <v>AA</v>
      </c>
      <c r="D83" s="19" t="str">
        <f>'P01'!E77</f>
        <v>C</v>
      </c>
      <c r="E83" s="19" t="str">
        <f>'P02'!E77</f>
        <v>C</v>
      </c>
      <c r="F83" s="19" t="str">
        <f>'P03'!E77</f>
        <v>C</v>
      </c>
      <c r="G83" s="19" t="str">
        <f>'P04'!E77</f>
        <v>C</v>
      </c>
      <c r="H83" s="19" t="str">
        <f>'P05'!E77</f>
        <v>NA</v>
      </c>
      <c r="I83" s="19" t="str">
        <f>'P06'!E77</f>
        <v>C</v>
      </c>
      <c r="J83" s="19" t="str">
        <f>'P07'!E77</f>
        <v>NA</v>
      </c>
      <c r="K83" s="19" t="str">
        <f>'P08'!E77</f>
        <v>C</v>
      </c>
      <c r="L83" s="19" t="str">
        <f>'P09'!E77</f>
        <v>C</v>
      </c>
      <c r="M83" s="19" t="str">
        <f>'P10'!E77</f>
        <v>C</v>
      </c>
      <c r="N83" s="19" t="str">
        <f>'P11'!E77</f>
        <v>C</v>
      </c>
      <c r="O83" s="19" t="str">
        <f>'P12'!E77</f>
        <v>NT</v>
      </c>
      <c r="P83" s="19" t="str">
        <f>'P13'!E77</f>
        <v>NT</v>
      </c>
      <c r="Q83" s="19" t="str">
        <f>'P14'!E77</f>
        <v>NT</v>
      </c>
      <c r="R83" s="19" t="str">
        <f>'P15'!E77</f>
        <v>NT</v>
      </c>
      <c r="S83" s="19" t="str">
        <f>'P16'!E77</f>
        <v>NT</v>
      </c>
      <c r="T83" s="19" t="str">
        <f>'P17'!E77</f>
        <v>NT</v>
      </c>
      <c r="U83" s="19" t="str">
        <f>'P18'!E77</f>
        <v>NT</v>
      </c>
      <c r="V83" s="19" t="str">
        <f>'P19'!E77</f>
        <v>NT</v>
      </c>
      <c r="W83" s="19" t="str">
        <f>'P20'!E77</f>
        <v>NT</v>
      </c>
      <c r="X83" s="19"/>
      <c r="Y83" s="19"/>
      <c r="Z83" s="19"/>
      <c r="AA83" s="19">
        <v>74</v>
      </c>
      <c r="AB83" s="20">
        <f>COUNTIF(BaseDeCalcul!D83:Z83,"C")</f>
        <v>9</v>
      </c>
      <c r="AC83" s="20">
        <f>COUNTIF(BaseDeCalcul!D83:Z83,"NC")</f>
        <v>0</v>
      </c>
      <c r="AD83" s="20">
        <f>COUNTIF(BaseDeCalcul!D83:Z83,"NA")</f>
        <v>2</v>
      </c>
      <c r="AE83" s="21" t="str">
        <f t="shared" si="9"/>
        <v>C</v>
      </c>
      <c r="AF83" s="20"/>
      <c r="AG83" s="20"/>
      <c r="AH83" s="20"/>
      <c r="AI83" s="20"/>
      <c r="AJ83" s="20"/>
      <c r="AK83" s="19"/>
      <c r="AL83" s="19"/>
    </row>
    <row r="84" spans="1:38">
      <c r="A84" s="19" t="str">
        <f>Criteres!B78</f>
        <v>Présentation</v>
      </c>
      <c r="B84" s="19" t="str">
        <f>Criteres!C78</f>
        <v>10.6</v>
      </c>
      <c r="C84" s="19" t="str">
        <f>Criteres!D78</f>
        <v>A</v>
      </c>
      <c r="D84" s="19" t="str">
        <f>'P01'!E78</f>
        <v>NA</v>
      </c>
      <c r="E84" s="19" t="str">
        <f>'P02'!E78</f>
        <v>NA</v>
      </c>
      <c r="F84" s="19" t="str">
        <f>'P03'!E78</f>
        <v>NA</v>
      </c>
      <c r="G84" s="19" t="str">
        <f>'P04'!E78</f>
        <v>NA</v>
      </c>
      <c r="H84" s="19" t="str">
        <f>'P05'!E78</f>
        <v>NA</v>
      </c>
      <c r="I84" s="19" t="str">
        <f>'P06'!E78</f>
        <v>NA</v>
      </c>
      <c r="J84" s="19" t="str">
        <f>'P07'!E78</f>
        <v>NA</v>
      </c>
      <c r="K84" s="19" t="str">
        <f>'P08'!E78</f>
        <v>NA</v>
      </c>
      <c r="L84" s="19" t="str">
        <f>'P09'!E78</f>
        <v>NA</v>
      </c>
      <c r="M84" s="19" t="str">
        <f>'P10'!E78</f>
        <v>NA</v>
      </c>
      <c r="N84" s="19" t="str">
        <f>'P11'!E78</f>
        <v>NA</v>
      </c>
      <c r="O84" s="19" t="str">
        <f>'P12'!E78</f>
        <v>NT</v>
      </c>
      <c r="P84" s="19" t="str">
        <f>'P13'!E78</f>
        <v>NT</v>
      </c>
      <c r="Q84" s="19" t="str">
        <f>'P14'!E78</f>
        <v>NT</v>
      </c>
      <c r="R84" s="19" t="str">
        <f>'P15'!E78</f>
        <v>NT</v>
      </c>
      <c r="S84" s="19" t="str">
        <f>'P16'!E78</f>
        <v>NT</v>
      </c>
      <c r="T84" s="19" t="str">
        <f>'P17'!E78</f>
        <v>NT</v>
      </c>
      <c r="U84" s="19" t="str">
        <f>'P18'!E78</f>
        <v>NT</v>
      </c>
      <c r="V84" s="19" t="str">
        <f>'P19'!E78</f>
        <v>NT</v>
      </c>
      <c r="W84" s="19" t="str">
        <f>'P20'!E78</f>
        <v>NT</v>
      </c>
      <c r="X84" s="19"/>
      <c r="Y84" s="19"/>
      <c r="Z84" s="19"/>
      <c r="AA84" s="19">
        <v>75</v>
      </c>
      <c r="AB84" s="20">
        <f>COUNTIF(BaseDeCalcul!D84:Z84,"C")</f>
        <v>0</v>
      </c>
      <c r="AC84" s="20">
        <f>COUNTIF(BaseDeCalcul!D84:Z84,"NC")</f>
        <v>0</v>
      </c>
      <c r="AD84" s="20">
        <f>COUNTIF(BaseDeCalcul!D84:Z84,"NA")</f>
        <v>11</v>
      </c>
      <c r="AE84" s="21" t="str">
        <f t="shared" si="9"/>
        <v>NA</v>
      </c>
      <c r="AF84" s="20"/>
      <c r="AG84" s="20"/>
      <c r="AH84" s="20"/>
      <c r="AI84" s="20"/>
      <c r="AJ84" s="20"/>
      <c r="AK84" s="19"/>
      <c r="AL84" s="19"/>
    </row>
    <row r="85" spans="1:38">
      <c r="A85" s="19" t="str">
        <f>Criteres!B79</f>
        <v>Présentation</v>
      </c>
      <c r="B85" s="19" t="str">
        <f>Criteres!C79</f>
        <v>10.7</v>
      </c>
      <c r="C85" s="19" t="str">
        <f>Criteres!D79</f>
        <v>A</v>
      </c>
      <c r="D85" s="19" t="str">
        <f>'P01'!E79</f>
        <v>NC</v>
      </c>
      <c r="E85" s="19" t="str">
        <f>'P02'!E79</f>
        <v>NC</v>
      </c>
      <c r="F85" s="19" t="str">
        <f>'P03'!E79</f>
        <v>NC</v>
      </c>
      <c r="G85" s="19" t="str">
        <f>'P04'!E79</f>
        <v>NC</v>
      </c>
      <c r="H85" s="19" t="str">
        <f>'P05'!E79</f>
        <v>NC</v>
      </c>
      <c r="I85" s="19" t="str">
        <f>'P06'!E79</f>
        <v>NC</v>
      </c>
      <c r="J85" s="19" t="str">
        <f>'P07'!E79</f>
        <v>NA</v>
      </c>
      <c r="K85" s="19" t="str">
        <f>'P08'!E79</f>
        <v>NA</v>
      </c>
      <c r="L85" s="19" t="str">
        <f>'P09'!E79</f>
        <v>NC</v>
      </c>
      <c r="M85" s="19" t="str">
        <f>'P10'!E79</f>
        <v>NC</v>
      </c>
      <c r="N85" s="19" t="str">
        <f>'P11'!E79</f>
        <v>NC</v>
      </c>
      <c r="O85" s="19" t="str">
        <f>'P12'!E79</f>
        <v>NT</v>
      </c>
      <c r="P85" s="19" t="str">
        <f>'P13'!E79</f>
        <v>NT</v>
      </c>
      <c r="Q85" s="19" t="str">
        <f>'P14'!E79</f>
        <v>NT</v>
      </c>
      <c r="R85" s="19" t="str">
        <f>'P15'!E79</f>
        <v>NT</v>
      </c>
      <c r="S85" s="19" t="str">
        <f>'P16'!E79</f>
        <v>NT</v>
      </c>
      <c r="T85" s="19" t="str">
        <f>'P17'!E79</f>
        <v>NT</v>
      </c>
      <c r="U85" s="19" t="str">
        <f>'P18'!E79</f>
        <v>NT</v>
      </c>
      <c r="V85" s="19" t="str">
        <f>'P19'!E79</f>
        <v>NT</v>
      </c>
      <c r="W85" s="19" t="str">
        <f>'P20'!E79</f>
        <v>NT</v>
      </c>
      <c r="X85" s="19"/>
      <c r="Y85" s="19"/>
      <c r="Z85" s="19"/>
      <c r="AA85" s="19">
        <v>76</v>
      </c>
      <c r="AB85" s="20">
        <f>COUNTIF(BaseDeCalcul!D85:Z85,"C")</f>
        <v>0</v>
      </c>
      <c r="AC85" s="20">
        <f>COUNTIF(BaseDeCalcul!D85:Z85,"NC")</f>
        <v>9</v>
      </c>
      <c r="AD85" s="20">
        <f>COUNTIF(BaseDeCalcul!D85:Z85,"NA")</f>
        <v>2</v>
      </c>
      <c r="AE85" s="21" t="str">
        <f t="shared" si="9"/>
        <v>NC</v>
      </c>
      <c r="AF85" s="20"/>
      <c r="AG85" s="20"/>
      <c r="AH85" s="20"/>
      <c r="AI85" s="20"/>
      <c r="AJ85" s="20"/>
      <c r="AK85" s="19"/>
      <c r="AL85" s="19"/>
    </row>
    <row r="86" spans="1:38">
      <c r="A86" s="19" t="str">
        <f>Criteres!B80</f>
        <v>Présentation</v>
      </c>
      <c r="B86" s="19" t="str">
        <f>Criteres!C80</f>
        <v>10.8</v>
      </c>
      <c r="C86" s="19" t="str">
        <f>Criteres!D80</f>
        <v>A</v>
      </c>
      <c r="D86" s="19" t="str">
        <f>'P01'!E80</f>
        <v>NA</v>
      </c>
      <c r="E86" s="19" t="str">
        <f>'P02'!E80</f>
        <v>NA</v>
      </c>
      <c r="F86" s="19" t="str">
        <f>'P03'!E80</f>
        <v>NA</v>
      </c>
      <c r="G86" s="19" t="str">
        <f>'P04'!E80</f>
        <v>C</v>
      </c>
      <c r="H86" s="19" t="str">
        <f>'P05'!E80</f>
        <v>NA</v>
      </c>
      <c r="I86" s="19" t="str">
        <f>'P06'!E80</f>
        <v>NA</v>
      </c>
      <c r="J86" s="19" t="str">
        <f>'P07'!E80</f>
        <v>NA</v>
      </c>
      <c r="K86" s="19" t="str">
        <f>'P08'!E80</f>
        <v>NA</v>
      </c>
      <c r="L86" s="19" t="str">
        <f>'P09'!E80</f>
        <v>NA</v>
      </c>
      <c r="M86" s="19" t="str">
        <f>'P10'!E80</f>
        <v>NA</v>
      </c>
      <c r="N86" s="19" t="str">
        <f>'P11'!E80</f>
        <v>NA</v>
      </c>
      <c r="O86" s="19" t="str">
        <f>'P12'!E80</f>
        <v>NT</v>
      </c>
      <c r="P86" s="19" t="str">
        <f>'P13'!E80</f>
        <v>NT</v>
      </c>
      <c r="Q86" s="19" t="str">
        <f>'P14'!E80</f>
        <v>NT</v>
      </c>
      <c r="R86" s="19" t="str">
        <f>'P15'!E80</f>
        <v>NT</v>
      </c>
      <c r="S86" s="19" t="str">
        <f>'P16'!E80</f>
        <v>NT</v>
      </c>
      <c r="T86" s="19" t="str">
        <f>'P17'!E80</f>
        <v>NT</v>
      </c>
      <c r="U86" s="19" t="str">
        <f>'P18'!E80</f>
        <v>NT</v>
      </c>
      <c r="V86" s="19" t="str">
        <f>'P19'!E80</f>
        <v>NT</v>
      </c>
      <c r="W86" s="19" t="str">
        <f>'P20'!E80</f>
        <v>NT</v>
      </c>
      <c r="X86" s="19"/>
      <c r="Y86" s="19"/>
      <c r="Z86" s="19"/>
      <c r="AA86" s="19">
        <v>77</v>
      </c>
      <c r="AB86" s="20">
        <f>COUNTIF(BaseDeCalcul!D86:Z86,"C")</f>
        <v>1</v>
      </c>
      <c r="AC86" s="20">
        <f>COUNTIF(BaseDeCalcul!D86:Z86,"NC")</f>
        <v>0</v>
      </c>
      <c r="AD86" s="20">
        <f>COUNTIF(BaseDeCalcul!D86:Z86,"NA")</f>
        <v>10</v>
      </c>
      <c r="AE86" s="21" t="str">
        <f t="shared" si="9"/>
        <v>C</v>
      </c>
      <c r="AF86" s="20"/>
      <c r="AG86" s="20"/>
      <c r="AH86" s="20"/>
      <c r="AI86" s="20"/>
      <c r="AJ86" s="20"/>
      <c r="AK86" s="19"/>
      <c r="AL86" s="19"/>
    </row>
    <row r="87" spans="1:38">
      <c r="A87" s="19" t="str">
        <f>Criteres!B81</f>
        <v>Présentation</v>
      </c>
      <c r="B87" s="19" t="str">
        <f>Criteres!C81</f>
        <v>10.9</v>
      </c>
      <c r="C87" s="19" t="str">
        <f>Criteres!D81</f>
        <v>A</v>
      </c>
      <c r="D87" s="19" t="str">
        <f>'P01'!E81</f>
        <v>NA</v>
      </c>
      <c r="E87" s="19" t="str">
        <f>'P02'!E81</f>
        <v>NA</v>
      </c>
      <c r="F87" s="19" t="str">
        <f>'P03'!E81</f>
        <v>NA</v>
      </c>
      <c r="G87" s="19" t="str">
        <f>'P04'!E81</f>
        <v>NA</v>
      </c>
      <c r="H87" s="19" t="str">
        <f>'P05'!E81</f>
        <v>NA</v>
      </c>
      <c r="I87" s="19" t="str">
        <f>'P06'!E81</f>
        <v>NC</v>
      </c>
      <c r="J87" s="19" t="str">
        <f>'P07'!E81</f>
        <v>NA</v>
      </c>
      <c r="K87" s="19" t="str">
        <f>'P08'!E81</f>
        <v>NA</v>
      </c>
      <c r="L87" s="19" t="str">
        <f>'P09'!E81</f>
        <v>NA</v>
      </c>
      <c r="M87" s="19" t="str">
        <f>'P10'!E81</f>
        <v>C</v>
      </c>
      <c r="N87" s="19" t="str">
        <f>'P11'!E81</f>
        <v>NA</v>
      </c>
      <c r="O87" s="19" t="str">
        <f>'P12'!E81</f>
        <v>NT</v>
      </c>
      <c r="P87" s="19" t="str">
        <f>'P13'!E81</f>
        <v>NT</v>
      </c>
      <c r="Q87" s="19" t="str">
        <f>'P14'!E81</f>
        <v>NT</v>
      </c>
      <c r="R87" s="19" t="str">
        <f>'P15'!E81</f>
        <v>NT</v>
      </c>
      <c r="S87" s="19" t="str">
        <f>'P16'!E81</f>
        <v>NT</v>
      </c>
      <c r="T87" s="19" t="str">
        <f>'P17'!E81</f>
        <v>NT</v>
      </c>
      <c r="U87" s="19" t="str">
        <f>'P18'!E81</f>
        <v>NT</v>
      </c>
      <c r="V87" s="19" t="str">
        <f>'P19'!E81</f>
        <v>NT</v>
      </c>
      <c r="W87" s="19" t="str">
        <f>'P20'!E81</f>
        <v>NT</v>
      </c>
      <c r="X87" s="19"/>
      <c r="Y87" s="19"/>
      <c r="Z87" s="19"/>
      <c r="AA87" s="19">
        <v>78</v>
      </c>
      <c r="AB87" s="20">
        <f>COUNTIF(BaseDeCalcul!D87:Z87,"C")</f>
        <v>1</v>
      </c>
      <c r="AC87" s="20">
        <f>COUNTIF(BaseDeCalcul!D87:Z87,"NC")</f>
        <v>1</v>
      </c>
      <c r="AD87" s="20">
        <f>COUNTIF(BaseDeCalcul!D87:Z87,"NA")</f>
        <v>9</v>
      </c>
      <c r="AE87" s="21" t="str">
        <f t="shared" si="9"/>
        <v>NC</v>
      </c>
      <c r="AF87" s="20"/>
      <c r="AG87" s="20"/>
      <c r="AH87" s="20"/>
      <c r="AI87" s="20"/>
      <c r="AJ87" s="20"/>
      <c r="AK87" s="19"/>
      <c r="AL87" s="19"/>
    </row>
    <row r="88" spans="1:38">
      <c r="A88" s="19" t="str">
        <f>Criteres!B82</f>
        <v>Présentation</v>
      </c>
      <c r="B88" s="19" t="str">
        <f>Criteres!C82</f>
        <v>10.10</v>
      </c>
      <c r="C88" s="19" t="str">
        <f>Criteres!D82</f>
        <v>A</v>
      </c>
      <c r="D88" s="19" t="str">
        <f>'P01'!E82</f>
        <v>NA</v>
      </c>
      <c r="E88" s="19" t="str">
        <f>'P02'!E82</f>
        <v>NA</v>
      </c>
      <c r="F88" s="19" t="str">
        <f>'P03'!E82</f>
        <v>NA</v>
      </c>
      <c r="G88" s="19" t="str">
        <f>'P04'!E82</f>
        <v>NA</v>
      </c>
      <c r="H88" s="19" t="str">
        <f>'P05'!E82</f>
        <v>NA</v>
      </c>
      <c r="I88" s="19" t="str">
        <f>'P06'!E82</f>
        <v>NA</v>
      </c>
      <c r="J88" s="19" t="str">
        <f>'P07'!E82</f>
        <v>NA</v>
      </c>
      <c r="K88" s="19" t="str">
        <f>'P08'!E82</f>
        <v>NA</v>
      </c>
      <c r="L88" s="19" t="str">
        <f>'P09'!E82</f>
        <v>NA</v>
      </c>
      <c r="M88" s="19" t="str">
        <f>'P10'!E82</f>
        <v>C</v>
      </c>
      <c r="N88" s="19" t="str">
        <f>'P11'!E82</f>
        <v>NA</v>
      </c>
      <c r="O88" s="19" t="str">
        <f>'P12'!E82</f>
        <v>NT</v>
      </c>
      <c r="P88" s="19" t="str">
        <f>'P13'!E82</f>
        <v>NT</v>
      </c>
      <c r="Q88" s="19" t="str">
        <f>'P14'!E82</f>
        <v>NT</v>
      </c>
      <c r="R88" s="19" t="str">
        <f>'P15'!E82</f>
        <v>NT</v>
      </c>
      <c r="S88" s="19" t="str">
        <f>'P16'!E82</f>
        <v>NT</v>
      </c>
      <c r="T88" s="19" t="str">
        <f>'P17'!E82</f>
        <v>NT</v>
      </c>
      <c r="U88" s="19" t="str">
        <f>'P18'!E82</f>
        <v>NT</v>
      </c>
      <c r="V88" s="19" t="str">
        <f>'P19'!E82</f>
        <v>NT</v>
      </c>
      <c r="W88" s="19" t="str">
        <f>'P20'!E82</f>
        <v>NT</v>
      </c>
      <c r="X88" s="19"/>
      <c r="Y88" s="19"/>
      <c r="Z88" s="19"/>
      <c r="AA88" s="19">
        <v>79</v>
      </c>
      <c r="AB88" s="20">
        <f>COUNTIF(BaseDeCalcul!D88:Z88,"C")</f>
        <v>1</v>
      </c>
      <c r="AC88" s="20">
        <f>COUNTIF(BaseDeCalcul!D88:Z88,"NC")</f>
        <v>0</v>
      </c>
      <c r="AD88" s="20">
        <f>COUNTIF(BaseDeCalcul!D88:Z88,"NA")</f>
        <v>10</v>
      </c>
      <c r="AE88" s="21" t="str">
        <f t="shared" si="9"/>
        <v>C</v>
      </c>
      <c r="AF88" s="20"/>
      <c r="AG88" s="20"/>
      <c r="AH88" s="20"/>
      <c r="AI88" s="20"/>
      <c r="AJ88" s="20"/>
      <c r="AK88" s="19"/>
      <c r="AL88" s="19"/>
    </row>
    <row r="89" spans="1:38">
      <c r="A89" s="19" t="str">
        <f>Criteres!B83</f>
        <v>Présentation</v>
      </c>
      <c r="B89" s="19" t="str">
        <f>Criteres!C83</f>
        <v>10.11</v>
      </c>
      <c r="C89" s="19" t="str">
        <f>Criteres!D83</f>
        <v>AA</v>
      </c>
      <c r="D89" s="19" t="str">
        <f>'P01'!E83</f>
        <v>NC</v>
      </c>
      <c r="E89" s="19" t="str">
        <f>'P02'!E83</f>
        <v>NC</v>
      </c>
      <c r="F89" s="19" t="str">
        <f>'P03'!E83</f>
        <v>NA</v>
      </c>
      <c r="G89" s="19" t="str">
        <f>'P04'!E83</f>
        <v>C</v>
      </c>
      <c r="H89" s="19" t="str">
        <f>'P05'!E83</f>
        <v>NC</v>
      </c>
      <c r="I89" s="19" t="str">
        <f>'P06'!E83</f>
        <v>NC</v>
      </c>
      <c r="J89" s="19" t="str">
        <f>'P07'!E83</f>
        <v>NA</v>
      </c>
      <c r="K89" s="19" t="str">
        <f>'P08'!E83</f>
        <v>NC</v>
      </c>
      <c r="L89" s="19" t="str">
        <f>'P09'!E83</f>
        <v>NC</v>
      </c>
      <c r="M89" s="19" t="str">
        <f>'P10'!E83</f>
        <v>NC</v>
      </c>
      <c r="N89" s="19" t="str">
        <f>'P11'!E83</f>
        <v>NC</v>
      </c>
      <c r="O89" s="19" t="str">
        <f>'P12'!E83</f>
        <v>NT</v>
      </c>
      <c r="P89" s="19" t="str">
        <f>'P13'!E83</f>
        <v>NT</v>
      </c>
      <c r="Q89" s="19" t="str">
        <f>'P14'!E83</f>
        <v>NT</v>
      </c>
      <c r="R89" s="19" t="str">
        <f>'P15'!E83</f>
        <v>NT</v>
      </c>
      <c r="S89" s="19" t="str">
        <f>'P16'!E83</f>
        <v>NT</v>
      </c>
      <c r="T89" s="19" t="str">
        <f>'P17'!E83</f>
        <v>NT</v>
      </c>
      <c r="U89" s="19" t="str">
        <f>'P18'!E83</f>
        <v>NT</v>
      </c>
      <c r="V89" s="19" t="str">
        <f>'P19'!E83</f>
        <v>NT</v>
      </c>
      <c r="W89" s="19" t="str">
        <f>'P20'!E83</f>
        <v>NT</v>
      </c>
      <c r="X89" s="19"/>
      <c r="Y89" s="19"/>
      <c r="Z89" s="19"/>
      <c r="AA89" s="19">
        <v>80</v>
      </c>
      <c r="AB89" s="20">
        <f>COUNTIF(BaseDeCalcul!D89:Z89,"C")</f>
        <v>1</v>
      </c>
      <c r="AC89" s="20">
        <f>COUNTIF(BaseDeCalcul!D89:Z89,"NC")</f>
        <v>8</v>
      </c>
      <c r="AD89" s="20">
        <f>COUNTIF(BaseDeCalcul!D89:Z89,"NA")</f>
        <v>2</v>
      </c>
      <c r="AE89" s="21" t="str">
        <f t="shared" si="9"/>
        <v>NC</v>
      </c>
      <c r="AF89" s="20"/>
      <c r="AG89" s="20"/>
      <c r="AH89" s="20"/>
      <c r="AI89" s="20"/>
      <c r="AJ89" s="20"/>
      <c r="AK89" s="19"/>
      <c r="AL89" s="19"/>
    </row>
    <row r="90" spans="1:38">
      <c r="A90" s="19" t="str">
        <f>Criteres!B84</f>
        <v>Présentation</v>
      </c>
      <c r="B90" s="19" t="str">
        <f>Criteres!C84</f>
        <v>10.12</v>
      </c>
      <c r="C90" s="19" t="str">
        <f>Criteres!D84</f>
        <v>AA</v>
      </c>
      <c r="D90" s="19" t="str">
        <f>'P01'!E84</f>
        <v>C</v>
      </c>
      <c r="E90" s="19" t="str">
        <f>'P02'!E84</f>
        <v>NC</v>
      </c>
      <c r="F90" s="19" t="str">
        <f>'P03'!E84</f>
        <v>NA</v>
      </c>
      <c r="G90" s="19" t="str">
        <f>'P04'!E84</f>
        <v>NC</v>
      </c>
      <c r="H90" s="19" t="str">
        <f>'P05'!E84</f>
        <v>C</v>
      </c>
      <c r="I90" s="19" t="str">
        <f>'P06'!E84</f>
        <v>NA</v>
      </c>
      <c r="J90" s="19" t="str">
        <f>'P07'!E84</f>
        <v>NA</v>
      </c>
      <c r="K90" s="19" t="str">
        <f>'P08'!E84</f>
        <v>C</v>
      </c>
      <c r="L90" s="19" t="str">
        <f>'P09'!E84</f>
        <v>NC</v>
      </c>
      <c r="M90" s="19" t="str">
        <f>'P10'!E84</f>
        <v>C</v>
      </c>
      <c r="N90" s="19" t="str">
        <f>'P11'!E84</f>
        <v>C</v>
      </c>
      <c r="O90" s="19" t="str">
        <f>'P12'!E84</f>
        <v>NT</v>
      </c>
      <c r="P90" s="19" t="str">
        <f>'P13'!E84</f>
        <v>NT</v>
      </c>
      <c r="Q90" s="19" t="str">
        <f>'P14'!E84</f>
        <v>NT</v>
      </c>
      <c r="R90" s="19" t="str">
        <f>'P15'!E84</f>
        <v>NT</v>
      </c>
      <c r="S90" s="19" t="str">
        <f>'P16'!E84</f>
        <v>NT</v>
      </c>
      <c r="T90" s="19" t="str">
        <f>'P17'!E84</f>
        <v>NT</v>
      </c>
      <c r="U90" s="19" t="str">
        <f>'P18'!E84</f>
        <v>NT</v>
      </c>
      <c r="V90" s="19" t="str">
        <f>'P19'!E84</f>
        <v>NT</v>
      </c>
      <c r="W90" s="19" t="str">
        <f>'P20'!E84</f>
        <v>NT</v>
      </c>
      <c r="X90" s="19"/>
      <c r="Y90" s="19"/>
      <c r="Z90" s="19"/>
      <c r="AA90" s="19">
        <v>81</v>
      </c>
      <c r="AB90" s="20">
        <f>COUNTIF(BaseDeCalcul!D90:Z90,"C")</f>
        <v>5</v>
      </c>
      <c r="AC90" s="20">
        <f>COUNTIF(BaseDeCalcul!D90:Z90,"NC")</f>
        <v>3</v>
      </c>
      <c r="AD90" s="20">
        <f>COUNTIF(BaseDeCalcul!D90:Z90,"NA")</f>
        <v>3</v>
      </c>
      <c r="AE90" s="21" t="str">
        <f t="shared" si="9"/>
        <v>NC</v>
      </c>
      <c r="AF90" s="20"/>
      <c r="AG90" s="20"/>
      <c r="AH90" s="20"/>
      <c r="AI90" s="20"/>
      <c r="AJ90" s="20"/>
      <c r="AK90" s="19"/>
      <c r="AL90" s="19"/>
    </row>
    <row r="91" spans="1:38">
      <c r="A91" s="19" t="str">
        <f>Criteres!B85</f>
        <v>Présentation</v>
      </c>
      <c r="B91" s="19" t="str">
        <f>Criteres!C85</f>
        <v>10.13</v>
      </c>
      <c r="C91" s="19" t="str">
        <f>Criteres!D85</f>
        <v>AA</v>
      </c>
      <c r="D91" s="19" t="str">
        <f>'P01'!E85</f>
        <v>NA</v>
      </c>
      <c r="E91" s="19" t="str">
        <f>'P02'!E85</f>
        <v>NA</v>
      </c>
      <c r="F91" s="19" t="str">
        <f>'P03'!E85</f>
        <v>NA</v>
      </c>
      <c r="G91" s="19" t="str">
        <f>'P04'!E85</f>
        <v>NA</v>
      </c>
      <c r="H91" s="19" t="str">
        <f>'P05'!E85</f>
        <v>NC</v>
      </c>
      <c r="I91" s="19" t="str">
        <f>'P06'!E85</f>
        <v>NC</v>
      </c>
      <c r="J91" s="19" t="str">
        <f>'P07'!E85</f>
        <v>NA</v>
      </c>
      <c r="K91" s="19" t="str">
        <f>'P08'!E85</f>
        <v>NA</v>
      </c>
      <c r="L91" s="19" t="str">
        <f>'P09'!E85</f>
        <v>NC</v>
      </c>
      <c r="M91" s="19" t="str">
        <f>'P10'!E85</f>
        <v>NC</v>
      </c>
      <c r="N91" s="19" t="str">
        <f>'P11'!E85</f>
        <v>NA</v>
      </c>
      <c r="O91" s="19" t="str">
        <f>'P12'!E85</f>
        <v>NT</v>
      </c>
      <c r="P91" s="19" t="str">
        <f>'P13'!E85</f>
        <v>NT</v>
      </c>
      <c r="Q91" s="19" t="str">
        <f>'P14'!E85</f>
        <v>NT</v>
      </c>
      <c r="R91" s="19" t="str">
        <f>'P15'!E85</f>
        <v>NT</v>
      </c>
      <c r="S91" s="19" t="str">
        <f>'P16'!E85</f>
        <v>NT</v>
      </c>
      <c r="T91" s="19" t="str">
        <f>'P17'!E85</f>
        <v>NT</v>
      </c>
      <c r="U91" s="19" t="str">
        <f>'P18'!E85</f>
        <v>NT</v>
      </c>
      <c r="V91" s="19" t="str">
        <f>'P19'!E85</f>
        <v>NT</v>
      </c>
      <c r="W91" s="19" t="str">
        <f>'P20'!E85</f>
        <v>NT</v>
      </c>
      <c r="X91" s="19"/>
      <c r="Y91" s="19"/>
      <c r="Z91" s="19"/>
      <c r="AA91" s="19">
        <v>82</v>
      </c>
      <c r="AB91" s="20">
        <f>COUNTIF(BaseDeCalcul!D91:Z91,"C")</f>
        <v>0</v>
      </c>
      <c r="AC91" s="20">
        <f>COUNTIF(BaseDeCalcul!D91:Z91,"NC")</f>
        <v>4</v>
      </c>
      <c r="AD91" s="20">
        <f>COUNTIF(BaseDeCalcul!D91:Z91,"NA")</f>
        <v>7</v>
      </c>
      <c r="AE91" s="21" t="str">
        <f t="shared" si="9"/>
        <v>NC</v>
      </c>
      <c r="AF91" s="20"/>
      <c r="AG91" s="20"/>
      <c r="AH91" s="20"/>
      <c r="AI91" s="20"/>
      <c r="AJ91" s="20"/>
      <c r="AK91" s="19"/>
      <c r="AL91" s="19"/>
    </row>
    <row r="92" spans="1:38">
      <c r="A92" s="19" t="str">
        <f>Criteres!B86</f>
        <v>Présentation</v>
      </c>
      <c r="B92" s="19" t="str">
        <f>Criteres!C86</f>
        <v>10.14</v>
      </c>
      <c r="C92" s="19" t="str">
        <f>Criteres!D86</f>
        <v>A</v>
      </c>
      <c r="D92" s="19" t="str">
        <f>'P01'!E86</f>
        <v>NA</v>
      </c>
      <c r="E92" s="19" t="str">
        <f>'P02'!E86</f>
        <v>NA</v>
      </c>
      <c r="F92" s="19" t="str">
        <f>'P03'!E86</f>
        <v>NA</v>
      </c>
      <c r="G92" s="19" t="str">
        <f>'P04'!E86</f>
        <v>NA</v>
      </c>
      <c r="H92" s="19" t="str">
        <f>'P05'!E86</f>
        <v>NA</v>
      </c>
      <c r="I92" s="19" t="str">
        <f>'P06'!E86</f>
        <v>NA</v>
      </c>
      <c r="J92" s="19" t="str">
        <f>'P07'!E86</f>
        <v>NA</v>
      </c>
      <c r="K92" s="19" t="str">
        <f>'P08'!E86</f>
        <v>NA</v>
      </c>
      <c r="L92" s="19" t="str">
        <f>'P09'!E86</f>
        <v>NA</v>
      </c>
      <c r="M92" s="19" t="str">
        <f>'P10'!E86</f>
        <v>NC</v>
      </c>
      <c r="N92" s="19" t="str">
        <f>'P11'!E86</f>
        <v>NA</v>
      </c>
      <c r="O92" s="19" t="str">
        <f>'P12'!E86</f>
        <v>NT</v>
      </c>
      <c r="P92" s="19" t="str">
        <f>'P13'!E86</f>
        <v>NT</v>
      </c>
      <c r="Q92" s="19" t="str">
        <f>'P14'!E86</f>
        <v>NT</v>
      </c>
      <c r="R92" s="19" t="str">
        <f>'P15'!E86</f>
        <v>NT</v>
      </c>
      <c r="S92" s="19" t="str">
        <f>'P16'!E86</f>
        <v>NT</v>
      </c>
      <c r="T92" s="19" t="str">
        <f>'P17'!E86</f>
        <v>NT</v>
      </c>
      <c r="U92" s="19" t="str">
        <f>'P18'!E86</f>
        <v>NT</v>
      </c>
      <c r="V92" s="19" t="str">
        <f>'P19'!E86</f>
        <v>NT</v>
      </c>
      <c r="W92" s="19" t="str">
        <f>'P20'!E86</f>
        <v>NT</v>
      </c>
      <c r="X92" s="19"/>
      <c r="Y92" s="19"/>
      <c r="Z92" s="19"/>
      <c r="AA92" s="19">
        <v>83</v>
      </c>
      <c r="AB92" s="20">
        <f>COUNTIF(BaseDeCalcul!D92:Z92,"C")</f>
        <v>0</v>
      </c>
      <c r="AC92" s="20">
        <f>COUNTIF(BaseDeCalcul!D92:Z92,"NC")</f>
        <v>1</v>
      </c>
      <c r="AD92" s="20">
        <f>COUNTIF(BaseDeCalcul!D92:Z92,"NA")</f>
        <v>10</v>
      </c>
      <c r="AE92" s="21" t="str">
        <f t="shared" si="9"/>
        <v>NC</v>
      </c>
      <c r="AF92" s="20"/>
      <c r="AG92" s="20"/>
      <c r="AH92" s="20"/>
      <c r="AI92" s="20"/>
      <c r="AJ92" s="20"/>
      <c r="AK92" s="19"/>
      <c r="AL92" s="19"/>
    </row>
    <row r="93" spans="1:38">
      <c r="A93" s="19" t="str">
        <f>Criteres!B87</f>
        <v>Présentation</v>
      </c>
      <c r="B93" s="19" t="str">
        <f>Criteres!C87</f>
        <v>10.15</v>
      </c>
      <c r="C93" s="19" t="str">
        <f>Criteres!D87</f>
        <v>AAA</v>
      </c>
      <c r="D93" s="19" t="str">
        <f>'P01'!E87</f>
        <v>NT</v>
      </c>
      <c r="E93" s="19" t="str">
        <f>'P02'!E87</f>
        <v>NT</v>
      </c>
      <c r="F93" s="19" t="str">
        <f>'P03'!E87</f>
        <v>NT</v>
      </c>
      <c r="G93" s="19" t="str">
        <f>'P04'!E87</f>
        <v>NT</v>
      </c>
      <c r="H93" s="19" t="str">
        <f>'P05'!E87</f>
        <v>NT</v>
      </c>
      <c r="I93" s="19" t="str">
        <f>'P06'!E87</f>
        <v>NT</v>
      </c>
      <c r="J93" s="19" t="str">
        <f>'P07'!E87</f>
        <v>NT</v>
      </c>
      <c r="K93" s="19" t="str">
        <f>'P08'!E87</f>
        <v>NT</v>
      </c>
      <c r="L93" s="19" t="str">
        <f>'P09'!E87</f>
        <v>NT</v>
      </c>
      <c r="M93" s="19" t="str">
        <f>'P10'!E87</f>
        <v>NT</v>
      </c>
      <c r="N93" s="19" t="str">
        <f>'P11'!E87</f>
        <v>NT</v>
      </c>
      <c r="O93" s="19" t="str">
        <f>'P12'!E87</f>
        <v>NT</v>
      </c>
      <c r="P93" s="19" t="str">
        <f>'P13'!E87</f>
        <v>NT</v>
      </c>
      <c r="Q93" s="19" t="str">
        <f>'P14'!E87</f>
        <v>NT</v>
      </c>
      <c r="R93" s="19" t="str">
        <f>'P15'!E87</f>
        <v>NT</v>
      </c>
      <c r="S93" s="19" t="str">
        <f>'P16'!E87</f>
        <v>NT</v>
      </c>
      <c r="T93" s="19" t="str">
        <f>'P17'!E87</f>
        <v>NT</v>
      </c>
      <c r="U93" s="19" t="str">
        <f>'P18'!E87</f>
        <v>NT</v>
      </c>
      <c r="V93" s="19" t="str">
        <f>'P19'!E87</f>
        <v>NT</v>
      </c>
      <c r="W93" s="19" t="str">
        <f>'P20'!E87</f>
        <v>NT</v>
      </c>
      <c r="X93" s="19"/>
      <c r="Y93" s="19"/>
      <c r="Z93" s="19"/>
      <c r="AA93" s="19">
        <v>84</v>
      </c>
      <c r="AB93" s="20">
        <f>COUNTIF(BaseDeCalcul!D93:Z93,"C")</f>
        <v>0</v>
      </c>
      <c r="AC93" s="20">
        <f>COUNTIF(BaseDeCalcul!D93:Z93,"NC")</f>
        <v>0</v>
      </c>
      <c r="AD93" s="20">
        <f>COUNTIF(BaseDeCalcul!D93:Z93,"NA")</f>
        <v>0</v>
      </c>
      <c r="AE93" s="21" t="str">
        <f t="shared" si="9"/>
        <v>NT</v>
      </c>
      <c r="AF93" s="20"/>
      <c r="AG93" s="20"/>
      <c r="AH93" s="20"/>
      <c r="AI93" s="20"/>
      <c r="AJ93" s="20"/>
      <c r="AK93" s="19"/>
      <c r="AL93" s="19"/>
    </row>
    <row r="94" spans="1:38">
      <c r="A94" s="19" t="str">
        <f>Criteres!B88</f>
        <v>Présentation</v>
      </c>
      <c r="B94" s="19" t="str">
        <f>Criteres!C88</f>
        <v>10.16</v>
      </c>
      <c r="C94" s="19" t="str">
        <f>Criteres!D88</f>
        <v>AAA</v>
      </c>
      <c r="D94" s="19" t="str">
        <f>'P01'!E88</f>
        <v>NT</v>
      </c>
      <c r="E94" s="19" t="str">
        <f>'P02'!E88</f>
        <v>NT</v>
      </c>
      <c r="F94" s="19" t="str">
        <f>'P03'!E88</f>
        <v>NT</v>
      </c>
      <c r="G94" s="19" t="str">
        <f>'P04'!E88</f>
        <v>NT</v>
      </c>
      <c r="H94" s="19" t="str">
        <f>'P05'!E88</f>
        <v>NT</v>
      </c>
      <c r="I94" s="19" t="str">
        <f>'P06'!E88</f>
        <v>NT</v>
      </c>
      <c r="J94" s="19" t="str">
        <f>'P07'!E88</f>
        <v>NT</v>
      </c>
      <c r="K94" s="19" t="str">
        <f>'P08'!E88</f>
        <v>NT</v>
      </c>
      <c r="L94" s="19" t="str">
        <f>'P09'!E88</f>
        <v>NT</v>
      </c>
      <c r="M94" s="19" t="str">
        <f>'P10'!E88</f>
        <v>NT</v>
      </c>
      <c r="N94" s="19" t="str">
        <f>'P11'!E88</f>
        <v>NT</v>
      </c>
      <c r="O94" s="19" t="str">
        <f>'P12'!E88</f>
        <v>NT</v>
      </c>
      <c r="P94" s="19" t="str">
        <f>'P13'!E88</f>
        <v>NT</v>
      </c>
      <c r="Q94" s="19" t="str">
        <f>'P14'!E88</f>
        <v>NT</v>
      </c>
      <c r="R94" s="19" t="str">
        <f>'P15'!E88</f>
        <v>NT</v>
      </c>
      <c r="S94" s="19" t="str">
        <f>'P16'!E88</f>
        <v>NT</v>
      </c>
      <c r="T94" s="19" t="str">
        <f>'P17'!E88</f>
        <v>NT</v>
      </c>
      <c r="U94" s="19" t="str">
        <f>'P18'!E88</f>
        <v>NT</v>
      </c>
      <c r="V94" s="19" t="str">
        <f>'P19'!E88</f>
        <v>NT</v>
      </c>
      <c r="W94" s="19" t="str">
        <f>'P20'!E88</f>
        <v>NT</v>
      </c>
      <c r="X94" s="19"/>
      <c r="Y94" s="19"/>
      <c r="Z94" s="19"/>
      <c r="AA94" s="19">
        <v>85</v>
      </c>
      <c r="AB94" s="20">
        <f>COUNTIF(BaseDeCalcul!D94:Z94,"C")</f>
        <v>0</v>
      </c>
      <c r="AC94" s="20">
        <f>COUNTIF(BaseDeCalcul!D94:Z94,"NC")</f>
        <v>0</v>
      </c>
      <c r="AD94" s="20">
        <f>COUNTIF(BaseDeCalcul!D94:Z94,"NA")</f>
        <v>0</v>
      </c>
      <c r="AE94" s="21" t="str">
        <f t="shared" si="9"/>
        <v>NT</v>
      </c>
      <c r="AF94" s="20"/>
      <c r="AG94" s="20"/>
      <c r="AH94" s="20"/>
      <c r="AI94" s="20"/>
      <c r="AJ94" s="20"/>
      <c r="AK94" s="19"/>
      <c r="AL94" s="19"/>
    </row>
    <row r="95" spans="1:38">
      <c r="A95" s="19" t="str">
        <f>Criteres!B89</f>
        <v>Présentation</v>
      </c>
      <c r="B95" s="19" t="str">
        <f>Criteres!C89</f>
        <v>10.17</v>
      </c>
      <c r="C95" s="19" t="str">
        <f>Criteres!D89</f>
        <v>AAA</v>
      </c>
      <c r="D95" s="19" t="str">
        <f>'P01'!E89</f>
        <v>NT</v>
      </c>
      <c r="E95" s="19" t="str">
        <f>'P02'!E89</f>
        <v>NT</v>
      </c>
      <c r="F95" s="19" t="str">
        <f>'P03'!E89</f>
        <v>NT</v>
      </c>
      <c r="G95" s="19" t="str">
        <f>'P04'!E89</f>
        <v>NT</v>
      </c>
      <c r="H95" s="19" t="str">
        <f>'P05'!E89</f>
        <v>NT</v>
      </c>
      <c r="I95" s="19" t="str">
        <f>'P06'!E89</f>
        <v>NT</v>
      </c>
      <c r="J95" s="19" t="str">
        <f>'P07'!E89</f>
        <v>NT</v>
      </c>
      <c r="K95" s="19" t="str">
        <f>'P08'!E89</f>
        <v>NT</v>
      </c>
      <c r="L95" s="19" t="str">
        <f>'P09'!E89</f>
        <v>NT</v>
      </c>
      <c r="M95" s="19" t="str">
        <f>'P10'!E89</f>
        <v>NT</v>
      </c>
      <c r="N95" s="19" t="str">
        <f>'P11'!E89</f>
        <v>NT</v>
      </c>
      <c r="O95" s="19" t="str">
        <f>'P12'!E89</f>
        <v>NT</v>
      </c>
      <c r="P95" s="19" t="str">
        <f>'P13'!E89</f>
        <v>NT</v>
      </c>
      <c r="Q95" s="19" t="str">
        <f>'P14'!E89</f>
        <v>NT</v>
      </c>
      <c r="R95" s="19" t="str">
        <f>'P15'!E89</f>
        <v>NT</v>
      </c>
      <c r="S95" s="19" t="str">
        <f>'P16'!E89</f>
        <v>NT</v>
      </c>
      <c r="T95" s="19" t="str">
        <f>'P17'!E89</f>
        <v>NT</v>
      </c>
      <c r="U95" s="19" t="str">
        <f>'P18'!E89</f>
        <v>NT</v>
      </c>
      <c r="V95" s="19" t="str">
        <f>'P19'!E89</f>
        <v>NT</v>
      </c>
      <c r="W95" s="19" t="str">
        <f>'P20'!E89</f>
        <v>NT</v>
      </c>
      <c r="X95" s="19"/>
      <c r="Y95" s="19"/>
      <c r="Z95" s="19"/>
      <c r="AA95" s="19">
        <v>86</v>
      </c>
      <c r="AB95" s="20">
        <f>COUNTIF(BaseDeCalcul!D95:Z95,"C")</f>
        <v>0</v>
      </c>
      <c r="AC95" s="20">
        <f>COUNTIF(BaseDeCalcul!D95:Z95,"NC")</f>
        <v>0</v>
      </c>
      <c r="AD95" s="20">
        <f>COUNTIF(BaseDeCalcul!D95:Z95,"NA")</f>
        <v>0</v>
      </c>
      <c r="AE95" s="21" t="str">
        <f t="shared" si="9"/>
        <v>NT</v>
      </c>
      <c r="AF95" s="20"/>
      <c r="AG95" s="20"/>
      <c r="AH95" s="20"/>
      <c r="AI95" s="20"/>
      <c r="AJ95" s="20"/>
      <c r="AK95" s="19"/>
      <c r="AL95" s="19"/>
    </row>
    <row r="96" spans="1:38">
      <c r="A96" s="19" t="str">
        <f>Criteres!B90</f>
        <v>Présentation</v>
      </c>
      <c r="B96" s="19" t="str">
        <f>Criteres!C90</f>
        <v>10.18</v>
      </c>
      <c r="C96" s="19" t="str">
        <f>Criteres!D90</f>
        <v>AAA</v>
      </c>
      <c r="D96" s="19" t="str">
        <f>'P01'!E90</f>
        <v>NT</v>
      </c>
      <c r="E96" s="19" t="str">
        <f>'P02'!E90</f>
        <v>NT</v>
      </c>
      <c r="F96" s="19" t="str">
        <f>'P03'!E90</f>
        <v>NT</v>
      </c>
      <c r="G96" s="19" t="str">
        <f>'P04'!E90</f>
        <v>NT</v>
      </c>
      <c r="H96" s="19" t="str">
        <f>'P05'!E90</f>
        <v>NT</v>
      </c>
      <c r="I96" s="19" t="str">
        <f>'P06'!E90</f>
        <v>NT</v>
      </c>
      <c r="J96" s="19" t="str">
        <f>'P07'!E90</f>
        <v>NT</v>
      </c>
      <c r="K96" s="19" t="str">
        <f>'P08'!E90</f>
        <v>NT</v>
      </c>
      <c r="L96" s="19" t="str">
        <f>'P09'!E90</f>
        <v>NT</v>
      </c>
      <c r="M96" s="19" t="str">
        <f>'P10'!E90</f>
        <v>NT</v>
      </c>
      <c r="N96" s="19" t="str">
        <f>'P11'!E90</f>
        <v>NT</v>
      </c>
      <c r="O96" s="19" t="str">
        <f>'P12'!E90</f>
        <v>NT</v>
      </c>
      <c r="P96" s="19" t="str">
        <f>'P13'!E90</f>
        <v>NT</v>
      </c>
      <c r="Q96" s="19" t="str">
        <f>'P14'!E90</f>
        <v>NT</v>
      </c>
      <c r="R96" s="19" t="str">
        <f>'P15'!E90</f>
        <v>NT</v>
      </c>
      <c r="S96" s="19" t="str">
        <f>'P16'!E90</f>
        <v>NT</v>
      </c>
      <c r="T96" s="19" t="str">
        <f>'P17'!E90</f>
        <v>NT</v>
      </c>
      <c r="U96" s="19" t="str">
        <f>'P18'!E90</f>
        <v>NT</v>
      </c>
      <c r="V96" s="19" t="str">
        <f>'P19'!E90</f>
        <v>NT</v>
      </c>
      <c r="W96" s="19" t="str">
        <f>'P20'!E90</f>
        <v>NT</v>
      </c>
      <c r="X96" s="19"/>
      <c r="Y96" s="19"/>
      <c r="Z96" s="19"/>
      <c r="AA96" s="19">
        <v>87</v>
      </c>
      <c r="AB96" s="20">
        <f>COUNTIF(BaseDeCalcul!D96:Z96,"C")</f>
        <v>0</v>
      </c>
      <c r="AC96" s="20">
        <f>COUNTIF(BaseDeCalcul!D96:Z96,"NC")</f>
        <v>0</v>
      </c>
      <c r="AD96" s="20">
        <f>COUNTIF(BaseDeCalcul!D96:Z96,"NA")</f>
        <v>0</v>
      </c>
      <c r="AE96" s="21" t="str">
        <f t="shared" si="9"/>
        <v>NT</v>
      </c>
      <c r="AF96" s="20"/>
      <c r="AG96" s="20"/>
      <c r="AH96" s="20"/>
      <c r="AI96" s="20"/>
      <c r="AJ96" s="20"/>
      <c r="AK96" s="19"/>
      <c r="AL96" s="19"/>
    </row>
    <row r="97" spans="1:38">
      <c r="A97" s="19" t="str">
        <f>Criteres!B91</f>
        <v>Présentation</v>
      </c>
      <c r="B97" s="19" t="str">
        <f>Criteres!C91</f>
        <v>10.19</v>
      </c>
      <c r="C97" s="19" t="str">
        <f>Criteres!D91</f>
        <v>AAA</v>
      </c>
      <c r="D97" s="19" t="str">
        <f>'P01'!E91</f>
        <v>NT</v>
      </c>
      <c r="E97" s="19" t="str">
        <f>'P02'!E91</f>
        <v>NT</v>
      </c>
      <c r="F97" s="19" t="str">
        <f>'P03'!E91</f>
        <v>NT</v>
      </c>
      <c r="G97" s="19" t="str">
        <f>'P04'!E91</f>
        <v>NT</v>
      </c>
      <c r="H97" s="19" t="str">
        <f>'P05'!E91</f>
        <v>NT</v>
      </c>
      <c r="I97" s="19" t="str">
        <f>'P06'!E91</f>
        <v>NT</v>
      </c>
      <c r="J97" s="19" t="str">
        <f>'P07'!E91</f>
        <v>NT</v>
      </c>
      <c r="K97" s="19" t="str">
        <f>'P08'!E91</f>
        <v>NT</v>
      </c>
      <c r="L97" s="19" t="str">
        <f>'P09'!E91</f>
        <v>NT</v>
      </c>
      <c r="M97" s="19" t="str">
        <f>'P10'!E91</f>
        <v>NT</v>
      </c>
      <c r="N97" s="19" t="str">
        <f>'P11'!E91</f>
        <v>NT</v>
      </c>
      <c r="O97" s="19" t="str">
        <f>'P12'!E91</f>
        <v>NT</v>
      </c>
      <c r="P97" s="19" t="str">
        <f>'P13'!E91</f>
        <v>NT</v>
      </c>
      <c r="Q97" s="19" t="str">
        <f>'P14'!E91</f>
        <v>NT</v>
      </c>
      <c r="R97" s="19" t="str">
        <f>'P15'!E91</f>
        <v>NT</v>
      </c>
      <c r="S97" s="19" t="str">
        <f>'P16'!E91</f>
        <v>NT</v>
      </c>
      <c r="T97" s="19" t="str">
        <f>'P17'!E91</f>
        <v>NT</v>
      </c>
      <c r="U97" s="19" t="str">
        <f>'P18'!E91</f>
        <v>NT</v>
      </c>
      <c r="V97" s="19" t="str">
        <f>'P19'!E91</f>
        <v>NT</v>
      </c>
      <c r="W97" s="19" t="str">
        <f>'P20'!E91</f>
        <v>NT</v>
      </c>
      <c r="X97" s="19"/>
      <c r="Y97" s="19"/>
      <c r="Z97" s="19"/>
      <c r="AA97" s="19">
        <v>88</v>
      </c>
      <c r="AB97" s="20">
        <f>COUNTIF(BaseDeCalcul!D97:Z97,"C")</f>
        <v>0</v>
      </c>
      <c r="AC97" s="20">
        <f>COUNTIF(BaseDeCalcul!D97:Z97,"NC")</f>
        <v>0</v>
      </c>
      <c r="AD97" s="20">
        <f>COUNTIF(BaseDeCalcul!D97:Z97,"NA")</f>
        <v>0</v>
      </c>
      <c r="AE97" s="21" t="str">
        <f t="shared" si="9"/>
        <v>NT</v>
      </c>
      <c r="AF97" s="20"/>
      <c r="AG97" s="20"/>
      <c r="AH97" s="20"/>
      <c r="AI97" s="20"/>
      <c r="AJ97" s="20"/>
      <c r="AK97" s="19"/>
      <c r="AL97" s="19"/>
    </row>
    <row r="98" spans="1:38">
      <c r="A98" s="19" t="str">
        <f>Criteres!B92</f>
        <v>Formulaires</v>
      </c>
      <c r="B98" s="19" t="str">
        <f>Criteres!C92</f>
        <v>11.1</v>
      </c>
      <c r="C98" s="19" t="str">
        <f>Criteres!D92</f>
        <v>A</v>
      </c>
      <c r="D98" s="19" t="str">
        <f>'P01'!E92</f>
        <v>C</v>
      </c>
      <c r="E98" s="19" t="str">
        <f>'P02'!E92</f>
        <v>NA</v>
      </c>
      <c r="F98" s="19" t="str">
        <f>'P03'!E92</f>
        <v>NC</v>
      </c>
      <c r="G98" s="19" t="str">
        <f>'P04'!E92</f>
        <v>NC</v>
      </c>
      <c r="H98" s="19" t="str">
        <f>'P05'!E92</f>
        <v>C</v>
      </c>
      <c r="I98" s="19" t="str">
        <f>'P06'!E92</f>
        <v>NC</v>
      </c>
      <c r="J98" s="19" t="str">
        <f>'P07'!E92</f>
        <v>NA</v>
      </c>
      <c r="K98" s="19" t="str">
        <f>'P08'!E92</f>
        <v>C</v>
      </c>
      <c r="L98" s="19" t="str">
        <f>'P09'!E92</f>
        <v>NC</v>
      </c>
      <c r="M98" s="19" t="str">
        <f>'P10'!E92</f>
        <v>NA</v>
      </c>
      <c r="N98" s="19" t="str">
        <f>'P11'!E92</f>
        <v>C</v>
      </c>
      <c r="O98" s="19" t="str">
        <f>'P12'!E92</f>
        <v>NT</v>
      </c>
      <c r="P98" s="19" t="str">
        <f>'P13'!E92</f>
        <v>NT</v>
      </c>
      <c r="Q98" s="19" t="str">
        <f>'P14'!E92</f>
        <v>NT</v>
      </c>
      <c r="R98" s="19" t="str">
        <f>'P15'!E92</f>
        <v>NT</v>
      </c>
      <c r="S98" s="19" t="str">
        <f>'P16'!E92</f>
        <v>NT</v>
      </c>
      <c r="T98" s="19" t="str">
        <f>'P17'!E92</f>
        <v>NT</v>
      </c>
      <c r="U98" s="19" t="str">
        <f>'P18'!E92</f>
        <v>NT</v>
      </c>
      <c r="V98" s="19" t="str">
        <f>'P19'!E92</f>
        <v>NT</v>
      </c>
      <c r="W98" s="19" t="str">
        <f>'P20'!E92</f>
        <v>NT</v>
      </c>
      <c r="X98" s="19"/>
      <c r="Y98" s="19"/>
      <c r="Z98" s="19"/>
      <c r="AA98" s="19">
        <v>89</v>
      </c>
      <c r="AB98" s="20">
        <f>COUNTIF(BaseDeCalcul!D98:Z98,"C")</f>
        <v>4</v>
      </c>
      <c r="AC98" s="20">
        <f>COUNTIF(BaseDeCalcul!D98:Z98,"NC")</f>
        <v>4</v>
      </c>
      <c r="AD98" s="20">
        <f>COUNTIF(BaseDeCalcul!D98:Z98,"NA")</f>
        <v>3</v>
      </c>
      <c r="AE98" s="21" t="str">
        <f t="shared" si="9"/>
        <v>NC</v>
      </c>
      <c r="AF98" s="20"/>
      <c r="AG98" s="20"/>
      <c r="AH98" s="20"/>
      <c r="AI98" s="20"/>
      <c r="AJ98" s="20"/>
      <c r="AK98" s="19"/>
      <c r="AL98" s="19"/>
    </row>
    <row r="99" spans="1:38">
      <c r="A99" s="19" t="str">
        <f>Criteres!B93</f>
        <v>Formulaires</v>
      </c>
      <c r="B99" s="19" t="str">
        <f>Criteres!C93</f>
        <v>11.2</v>
      </c>
      <c r="C99" s="19" t="str">
        <f>Criteres!D93</f>
        <v>A</v>
      </c>
      <c r="D99" s="19" t="str">
        <f>'P01'!E93</f>
        <v>C</v>
      </c>
      <c r="E99" s="19" t="str">
        <f>'P02'!E93</f>
        <v>NA</v>
      </c>
      <c r="F99" s="19" t="str">
        <f>'P03'!E93</f>
        <v>C</v>
      </c>
      <c r="G99" s="19" t="str">
        <f>'P04'!E93</f>
        <v>C</v>
      </c>
      <c r="H99" s="19" t="str">
        <f>'P05'!E93</f>
        <v>C</v>
      </c>
      <c r="I99" s="19" t="str">
        <f>'P06'!E93</f>
        <v>C</v>
      </c>
      <c r="J99" s="19" t="str">
        <f>'P07'!E93</f>
        <v>NA</v>
      </c>
      <c r="K99" s="19" t="str">
        <f>'P08'!E93</f>
        <v>C</v>
      </c>
      <c r="L99" s="19" t="str">
        <f>'P09'!E93</f>
        <v>NA</v>
      </c>
      <c r="M99" s="19" t="str">
        <f>'P10'!E93</f>
        <v>NA</v>
      </c>
      <c r="N99" s="19" t="str">
        <f>'P11'!E93</f>
        <v>C</v>
      </c>
      <c r="O99" s="19" t="str">
        <f>'P12'!E93</f>
        <v>NT</v>
      </c>
      <c r="P99" s="19" t="str">
        <f>'P13'!E93</f>
        <v>NT</v>
      </c>
      <c r="Q99" s="19" t="str">
        <f>'P14'!E93</f>
        <v>NT</v>
      </c>
      <c r="R99" s="19" t="str">
        <f>'P15'!E93</f>
        <v>NT</v>
      </c>
      <c r="S99" s="19" t="str">
        <f>'P16'!E93</f>
        <v>NT</v>
      </c>
      <c r="T99" s="19" t="str">
        <f>'P17'!E93</f>
        <v>NT</v>
      </c>
      <c r="U99" s="19" t="str">
        <f>'P18'!E93</f>
        <v>NT</v>
      </c>
      <c r="V99" s="19" t="str">
        <f>'P19'!E93</f>
        <v>NT</v>
      </c>
      <c r="W99" s="19" t="str">
        <f>'P20'!E93</f>
        <v>NT</v>
      </c>
      <c r="X99" s="19"/>
      <c r="Y99" s="19"/>
      <c r="Z99" s="19"/>
      <c r="AA99" s="19">
        <v>90</v>
      </c>
      <c r="AB99" s="20">
        <f>COUNTIF(BaseDeCalcul!D99:Z99,"C")</f>
        <v>7</v>
      </c>
      <c r="AC99" s="20">
        <f>COUNTIF(BaseDeCalcul!D99:Z99,"NC")</f>
        <v>0</v>
      </c>
      <c r="AD99" s="20">
        <f>COUNTIF(BaseDeCalcul!D99:Z99,"NA")</f>
        <v>4</v>
      </c>
      <c r="AE99" s="21" t="str">
        <f t="shared" si="9"/>
        <v>C</v>
      </c>
      <c r="AF99" s="20"/>
      <c r="AG99" s="20"/>
      <c r="AH99" s="20"/>
      <c r="AI99" s="20"/>
      <c r="AJ99" s="20"/>
      <c r="AK99" s="19"/>
      <c r="AL99" s="19"/>
    </row>
    <row r="100" spans="1:38">
      <c r="A100" s="19" t="str">
        <f>Criteres!B94</f>
        <v>Formulaires</v>
      </c>
      <c r="B100" s="19" t="str">
        <f>Criteres!C94</f>
        <v>11.3</v>
      </c>
      <c r="C100" s="19" t="str">
        <f>Criteres!D94</f>
        <v>AA</v>
      </c>
      <c r="D100" s="19" t="str">
        <f>'P01'!E94</f>
        <v>NA</v>
      </c>
      <c r="E100" s="19" t="str">
        <f>'P02'!E94</f>
        <v>NA</v>
      </c>
      <c r="F100" s="19" t="str">
        <f>'P03'!E94</f>
        <v>NA</v>
      </c>
      <c r="G100" s="19" t="str">
        <f>'P04'!E94</f>
        <v>NA</v>
      </c>
      <c r="H100" s="19" t="str">
        <f>'P05'!E94</f>
        <v>C</v>
      </c>
      <c r="I100" s="19" t="str">
        <f>'P06'!E94</f>
        <v>NA</v>
      </c>
      <c r="J100" s="19" t="str">
        <f>'P07'!E94</f>
        <v>NA</v>
      </c>
      <c r="K100" s="19" t="str">
        <f>'P08'!E94</f>
        <v>NA</v>
      </c>
      <c r="L100" s="19" t="str">
        <f>'P09'!E94</f>
        <v>NA</v>
      </c>
      <c r="M100" s="19" t="str">
        <f>'P10'!E94</f>
        <v>NA</v>
      </c>
      <c r="N100" s="19" t="str">
        <f>'P11'!E94</f>
        <v>NA</v>
      </c>
      <c r="O100" s="19" t="str">
        <f>'P12'!E94</f>
        <v>NT</v>
      </c>
      <c r="P100" s="19" t="str">
        <f>'P13'!E94</f>
        <v>NT</v>
      </c>
      <c r="Q100" s="19" t="str">
        <f>'P14'!E94</f>
        <v>NT</v>
      </c>
      <c r="R100" s="19" t="str">
        <f>'P15'!E94</f>
        <v>NT</v>
      </c>
      <c r="S100" s="19" t="str">
        <f>'P16'!E94</f>
        <v>NT</v>
      </c>
      <c r="T100" s="19" t="str">
        <f>'P17'!E94</f>
        <v>NT</v>
      </c>
      <c r="U100" s="19" t="str">
        <f>'P18'!E94</f>
        <v>NT</v>
      </c>
      <c r="V100" s="19" t="str">
        <f>'P19'!E94</f>
        <v>NT</v>
      </c>
      <c r="W100" s="19" t="str">
        <f>'P20'!E94</f>
        <v>NT</v>
      </c>
      <c r="X100" s="19"/>
      <c r="Y100" s="19"/>
      <c r="Z100" s="19"/>
      <c r="AA100" s="19">
        <v>91</v>
      </c>
      <c r="AB100" s="20">
        <f>COUNTIF(BaseDeCalcul!D100:Z100,"C")</f>
        <v>1</v>
      </c>
      <c r="AC100" s="20">
        <f>COUNTIF(BaseDeCalcul!D100:Z100,"NC")</f>
        <v>0</v>
      </c>
      <c r="AD100" s="20">
        <f>COUNTIF(BaseDeCalcul!D100:Z100,"NA")</f>
        <v>10</v>
      </c>
      <c r="AE100" s="21" t="str">
        <f t="shared" si="9"/>
        <v>C</v>
      </c>
      <c r="AF100" s="20"/>
      <c r="AG100" s="20"/>
      <c r="AH100" s="20"/>
      <c r="AI100" s="20"/>
      <c r="AJ100" s="20"/>
      <c r="AK100" s="19"/>
      <c r="AL100" s="19"/>
    </row>
    <row r="101" spans="1:38">
      <c r="A101" s="19" t="str">
        <f>Criteres!B95</f>
        <v>Formulaires</v>
      </c>
      <c r="B101" s="19" t="str">
        <f>Criteres!C95</f>
        <v>11.4</v>
      </c>
      <c r="C101" s="19" t="str">
        <f>Criteres!D95</f>
        <v>A</v>
      </c>
      <c r="D101" s="19" t="str">
        <f>'P01'!E95</f>
        <v>C</v>
      </c>
      <c r="E101" s="19" t="str">
        <f>'P02'!E95</f>
        <v>NA</v>
      </c>
      <c r="F101" s="19" t="str">
        <f>'P03'!E95</f>
        <v>C</v>
      </c>
      <c r="G101" s="19" t="str">
        <f>'P04'!E95</f>
        <v>NA</v>
      </c>
      <c r="H101" s="19" t="str">
        <f>'P05'!E95</f>
        <v>C</v>
      </c>
      <c r="I101" s="19" t="str">
        <f>'P06'!E95</f>
        <v>C</v>
      </c>
      <c r="J101" s="19" t="str">
        <f>'P07'!E95</f>
        <v>NA</v>
      </c>
      <c r="K101" s="19" t="str">
        <f>'P08'!E95</f>
        <v>C</v>
      </c>
      <c r="L101" s="19" t="str">
        <f>'P09'!E95</f>
        <v>NA</v>
      </c>
      <c r="M101" s="19" t="str">
        <f>'P10'!E95</f>
        <v>NA</v>
      </c>
      <c r="N101" s="19" t="str">
        <f>'P11'!E95</f>
        <v>C</v>
      </c>
      <c r="O101" s="19" t="str">
        <f>'P12'!E95</f>
        <v>NT</v>
      </c>
      <c r="P101" s="19" t="str">
        <f>'P13'!E95</f>
        <v>NT</v>
      </c>
      <c r="Q101" s="19" t="str">
        <f>'P14'!E95</f>
        <v>NT</v>
      </c>
      <c r="R101" s="19" t="str">
        <f>'P15'!E95</f>
        <v>NT</v>
      </c>
      <c r="S101" s="19" t="str">
        <f>'P16'!E95</f>
        <v>NT</v>
      </c>
      <c r="T101" s="19" t="str">
        <f>'P17'!E95</f>
        <v>NT</v>
      </c>
      <c r="U101" s="19" t="str">
        <f>'P18'!E95</f>
        <v>NT</v>
      </c>
      <c r="V101" s="19" t="str">
        <f>'P19'!E95</f>
        <v>NT</v>
      </c>
      <c r="W101" s="19" t="str">
        <f>'P20'!E95</f>
        <v>NT</v>
      </c>
      <c r="X101" s="19"/>
      <c r="Y101" s="19"/>
      <c r="Z101" s="19"/>
      <c r="AA101" s="19">
        <v>92</v>
      </c>
      <c r="AB101" s="20">
        <f>COUNTIF(BaseDeCalcul!D101:Z101,"C")</f>
        <v>6</v>
      </c>
      <c r="AC101" s="20">
        <f>COUNTIF(BaseDeCalcul!D101:Z101,"NC")</f>
        <v>0</v>
      </c>
      <c r="AD101" s="20">
        <f>COUNTIF(BaseDeCalcul!D101:Z101,"NA")</f>
        <v>5</v>
      </c>
      <c r="AE101" s="21" t="str">
        <f t="shared" si="9"/>
        <v>C</v>
      </c>
      <c r="AF101" s="20"/>
      <c r="AG101" s="20"/>
      <c r="AH101" s="20"/>
      <c r="AI101" s="20"/>
      <c r="AJ101" s="20"/>
      <c r="AK101" s="19"/>
      <c r="AL101" s="19"/>
    </row>
    <row r="102" spans="1:38">
      <c r="A102" s="19" t="str">
        <f>Criteres!B96</f>
        <v>Formulaires</v>
      </c>
      <c r="B102" s="19" t="str">
        <f>Criteres!C96</f>
        <v>11.5</v>
      </c>
      <c r="C102" s="19" t="str">
        <f>Criteres!D96</f>
        <v>A</v>
      </c>
      <c r="D102" s="19" t="str">
        <f>'P01'!E96</f>
        <v>NA</v>
      </c>
      <c r="E102" s="19" t="str">
        <f>'P02'!E96</f>
        <v>NA</v>
      </c>
      <c r="F102" s="19" t="str">
        <f>'P03'!E96</f>
        <v>C</v>
      </c>
      <c r="G102" s="19" t="str">
        <f>'P04'!E96</f>
        <v>NC</v>
      </c>
      <c r="H102" s="19" t="str">
        <f>'P05'!E96</f>
        <v>NA</v>
      </c>
      <c r="I102" s="19" t="str">
        <f>'P06'!E96</f>
        <v>C</v>
      </c>
      <c r="J102" s="19" t="str">
        <f>'P07'!E96</f>
        <v>NA</v>
      </c>
      <c r="K102" s="19" t="str">
        <f>'P08'!E96</f>
        <v>NA</v>
      </c>
      <c r="L102" s="19" t="str">
        <f>'P09'!E96</f>
        <v>NA</v>
      </c>
      <c r="M102" s="19" t="str">
        <f>'P10'!E96</f>
        <v>NA</v>
      </c>
      <c r="N102" s="19" t="str">
        <f>'P11'!E96</f>
        <v>NC</v>
      </c>
      <c r="O102" s="19" t="str">
        <f>'P12'!E96</f>
        <v>NT</v>
      </c>
      <c r="P102" s="19" t="str">
        <f>'P13'!E96</f>
        <v>NT</v>
      </c>
      <c r="Q102" s="19" t="str">
        <f>'P14'!E96</f>
        <v>NT</v>
      </c>
      <c r="R102" s="19" t="str">
        <f>'P15'!E96</f>
        <v>NT</v>
      </c>
      <c r="S102" s="19" t="str">
        <f>'P16'!E96</f>
        <v>NT</v>
      </c>
      <c r="T102" s="19" t="str">
        <f>'P17'!E96</f>
        <v>NT</v>
      </c>
      <c r="U102" s="19" t="str">
        <f>'P18'!E96</f>
        <v>NT</v>
      </c>
      <c r="V102" s="19" t="str">
        <f>'P19'!E96</f>
        <v>NT</v>
      </c>
      <c r="W102" s="19" t="str">
        <f>'P20'!E96</f>
        <v>NT</v>
      </c>
      <c r="X102" s="19"/>
      <c r="Y102" s="19"/>
      <c r="Z102" s="19"/>
      <c r="AA102" s="19">
        <v>93</v>
      </c>
      <c r="AB102" s="20">
        <f>COUNTIF(BaseDeCalcul!D102:Z102,"C")</f>
        <v>2</v>
      </c>
      <c r="AC102" s="20">
        <f>COUNTIF(BaseDeCalcul!D102:Z102,"NC")</f>
        <v>2</v>
      </c>
      <c r="AD102" s="20">
        <f>COUNTIF(BaseDeCalcul!D102:Z102,"NA")</f>
        <v>7</v>
      </c>
      <c r="AE102" s="21" t="str">
        <f t="shared" si="9"/>
        <v>NC</v>
      </c>
      <c r="AF102" s="20"/>
      <c r="AG102" s="20"/>
      <c r="AH102" s="20"/>
      <c r="AI102" s="20"/>
      <c r="AJ102" s="20"/>
      <c r="AK102" s="19"/>
      <c r="AL102" s="19"/>
    </row>
    <row r="103" spans="1:38">
      <c r="A103" s="19" t="str">
        <f>Criteres!B97</f>
        <v>Formulaires</v>
      </c>
      <c r="B103" s="19" t="str">
        <f>Criteres!C97</f>
        <v>11.6</v>
      </c>
      <c r="C103" s="19" t="str">
        <f>Criteres!D97</f>
        <v>A</v>
      </c>
      <c r="D103" s="19" t="str">
        <f>'P01'!E97</f>
        <v>NA</v>
      </c>
      <c r="E103" s="19" t="str">
        <f>'P02'!E97</f>
        <v>NA</v>
      </c>
      <c r="F103" s="19" t="str">
        <f>'P03'!E97</f>
        <v>C</v>
      </c>
      <c r="G103" s="19" t="str">
        <f>'P04'!E97</f>
        <v>C</v>
      </c>
      <c r="H103" s="19" t="str">
        <f>'P05'!E97</f>
        <v>NA</v>
      </c>
      <c r="I103" s="19" t="str">
        <f>'P06'!E97</f>
        <v>C</v>
      </c>
      <c r="J103" s="19" t="str">
        <f>'P07'!E97</f>
        <v>NA</v>
      </c>
      <c r="K103" s="19" t="str">
        <f>'P08'!E97</f>
        <v>NA</v>
      </c>
      <c r="L103" s="19" t="str">
        <f>'P09'!E97</f>
        <v>NA</v>
      </c>
      <c r="M103" s="19" t="str">
        <f>'P10'!E97</f>
        <v>NA</v>
      </c>
      <c r="N103" s="19" t="str">
        <f>'P11'!E97</f>
        <v>NA</v>
      </c>
      <c r="O103" s="19" t="str">
        <f>'P12'!E97</f>
        <v>NT</v>
      </c>
      <c r="P103" s="19" t="str">
        <f>'P13'!E97</f>
        <v>NT</v>
      </c>
      <c r="Q103" s="19" t="str">
        <f>'P14'!E97</f>
        <v>NT</v>
      </c>
      <c r="R103" s="19" t="str">
        <f>'P15'!E97</f>
        <v>NT</v>
      </c>
      <c r="S103" s="19" t="str">
        <f>'P16'!E97</f>
        <v>NT</v>
      </c>
      <c r="T103" s="19" t="str">
        <f>'P17'!E97</f>
        <v>NT</v>
      </c>
      <c r="U103" s="19" t="str">
        <f>'P18'!E97</f>
        <v>NT</v>
      </c>
      <c r="V103" s="19" t="str">
        <f>'P19'!E97</f>
        <v>NT</v>
      </c>
      <c r="W103" s="19" t="str">
        <f>'P20'!E97</f>
        <v>NT</v>
      </c>
      <c r="X103" s="19"/>
      <c r="Y103" s="19"/>
      <c r="Z103" s="19"/>
      <c r="AA103" s="19">
        <v>94</v>
      </c>
      <c r="AB103" s="20">
        <f>COUNTIF(BaseDeCalcul!D103:Z103,"C")</f>
        <v>3</v>
      </c>
      <c r="AC103" s="20">
        <f>COUNTIF(BaseDeCalcul!D103:Z103,"NC")</f>
        <v>0</v>
      </c>
      <c r="AD103" s="20">
        <f>COUNTIF(BaseDeCalcul!D103:Z103,"NA")</f>
        <v>8</v>
      </c>
      <c r="AE103" s="21" t="str">
        <f t="shared" si="9"/>
        <v>C</v>
      </c>
      <c r="AF103" s="20"/>
      <c r="AG103" s="20"/>
      <c r="AH103" s="20"/>
      <c r="AI103" s="20"/>
      <c r="AJ103" s="20"/>
      <c r="AK103" s="19"/>
      <c r="AL103" s="19"/>
    </row>
    <row r="104" spans="1:38">
      <c r="A104" s="19" t="str">
        <f>Criteres!B98</f>
        <v>Formulaires</v>
      </c>
      <c r="B104" s="19" t="str">
        <f>Criteres!C98</f>
        <v>11.7</v>
      </c>
      <c r="C104" s="19" t="str">
        <f>Criteres!D98</f>
        <v>A</v>
      </c>
      <c r="D104" s="19" t="str">
        <f>'P01'!E98</f>
        <v>NA</v>
      </c>
      <c r="E104" s="19" t="str">
        <f>'P02'!E98</f>
        <v>NA</v>
      </c>
      <c r="F104" s="19" t="str">
        <f>'P03'!E98</f>
        <v>C</v>
      </c>
      <c r="G104" s="19" t="str">
        <f>'P04'!E98</f>
        <v>C</v>
      </c>
      <c r="H104" s="19" t="str">
        <f>'P05'!E98</f>
        <v>NA</v>
      </c>
      <c r="I104" s="19" t="str">
        <f>'P06'!E98</f>
        <v>C</v>
      </c>
      <c r="J104" s="19" t="str">
        <f>'P07'!E98</f>
        <v>NA</v>
      </c>
      <c r="K104" s="19" t="str">
        <f>'P08'!E98</f>
        <v>NA</v>
      </c>
      <c r="L104" s="19" t="str">
        <f>'P09'!E98</f>
        <v>NA</v>
      </c>
      <c r="M104" s="19" t="str">
        <f>'P10'!E98</f>
        <v>NA</v>
      </c>
      <c r="N104" s="19" t="str">
        <f>'P11'!E98</f>
        <v>NA</v>
      </c>
      <c r="O104" s="19" t="str">
        <f>'P12'!E98</f>
        <v>NT</v>
      </c>
      <c r="P104" s="19" t="str">
        <f>'P13'!E98</f>
        <v>NT</v>
      </c>
      <c r="Q104" s="19" t="str">
        <f>'P14'!E98</f>
        <v>NT</v>
      </c>
      <c r="R104" s="19" t="str">
        <f>'P15'!E98</f>
        <v>NT</v>
      </c>
      <c r="S104" s="19" t="str">
        <f>'P16'!E98</f>
        <v>NT</v>
      </c>
      <c r="T104" s="19" t="str">
        <f>'P17'!E98</f>
        <v>NT</v>
      </c>
      <c r="U104" s="19" t="str">
        <f>'P18'!E98</f>
        <v>NT</v>
      </c>
      <c r="V104" s="19" t="str">
        <f>'P19'!E98</f>
        <v>NT</v>
      </c>
      <c r="W104" s="19" t="str">
        <f>'P20'!E98</f>
        <v>NT</v>
      </c>
      <c r="X104" s="19"/>
      <c r="Y104" s="19"/>
      <c r="Z104" s="19"/>
      <c r="AA104" s="19">
        <v>95</v>
      </c>
      <c r="AB104" s="20">
        <f>COUNTIF(BaseDeCalcul!D104:Z104,"C")</f>
        <v>3</v>
      </c>
      <c r="AC104" s="20">
        <f>COUNTIF(BaseDeCalcul!D104:Z104,"NC")</f>
        <v>0</v>
      </c>
      <c r="AD104" s="20">
        <f>COUNTIF(BaseDeCalcul!D104:Z104,"NA")</f>
        <v>8</v>
      </c>
      <c r="AE104" s="21" t="str">
        <f t="shared" si="9"/>
        <v>C</v>
      </c>
      <c r="AF104" s="20"/>
      <c r="AG104" s="20"/>
      <c r="AH104" s="20"/>
      <c r="AI104" s="20"/>
      <c r="AJ104" s="20"/>
      <c r="AK104" s="19"/>
      <c r="AL104" s="19"/>
    </row>
    <row r="105" spans="1:38">
      <c r="A105" s="19" t="str">
        <f>Criteres!B99</f>
        <v>Formulaires</v>
      </c>
      <c r="B105" s="19" t="str">
        <f>Criteres!C99</f>
        <v>11.8</v>
      </c>
      <c r="C105" s="19" t="str">
        <f>Criteres!D99</f>
        <v>A</v>
      </c>
      <c r="D105" s="19" t="str">
        <f>'P01'!E99</f>
        <v>NA</v>
      </c>
      <c r="E105" s="19" t="str">
        <f>'P02'!E99</f>
        <v>NA</v>
      </c>
      <c r="F105" s="19" t="str">
        <f>'P03'!E99</f>
        <v>NA</v>
      </c>
      <c r="G105" s="19" t="str">
        <f>'P04'!E99</f>
        <v>NA</v>
      </c>
      <c r="H105" s="19" t="str">
        <f>'P05'!E99</f>
        <v>NA</v>
      </c>
      <c r="I105" s="19" t="str">
        <f>'P06'!E99</f>
        <v>NA</v>
      </c>
      <c r="J105" s="19" t="str">
        <f>'P07'!E99</f>
        <v>NA</v>
      </c>
      <c r="K105" s="19" t="str">
        <f>'P08'!E99</f>
        <v>NA</v>
      </c>
      <c r="L105" s="19" t="str">
        <f>'P09'!E99</f>
        <v>NA</v>
      </c>
      <c r="M105" s="19" t="str">
        <f>'P10'!E99</f>
        <v>NA</v>
      </c>
      <c r="N105" s="19" t="str">
        <f>'P11'!E99</f>
        <v>NA</v>
      </c>
      <c r="O105" s="19" t="str">
        <f>'P12'!E99</f>
        <v>NT</v>
      </c>
      <c r="P105" s="19" t="str">
        <f>'P13'!E99</f>
        <v>NT</v>
      </c>
      <c r="Q105" s="19" t="str">
        <f>'P14'!E99</f>
        <v>NT</v>
      </c>
      <c r="R105" s="19" t="str">
        <f>'P15'!E99</f>
        <v>NT</v>
      </c>
      <c r="S105" s="19" t="str">
        <f>'P16'!E99</f>
        <v>NT</v>
      </c>
      <c r="T105" s="19" t="str">
        <f>'P17'!E99</f>
        <v>NT</v>
      </c>
      <c r="U105" s="19" t="str">
        <f>'P18'!E99</f>
        <v>NT</v>
      </c>
      <c r="V105" s="19" t="str">
        <f>'P19'!E99</f>
        <v>NT</v>
      </c>
      <c r="W105" s="19" t="str">
        <f>'P20'!E99</f>
        <v>NT</v>
      </c>
      <c r="X105" s="19"/>
      <c r="Y105" s="19"/>
      <c r="Z105" s="19"/>
      <c r="AA105" s="19">
        <v>96</v>
      </c>
      <c r="AB105" s="20">
        <f>COUNTIF(BaseDeCalcul!D105:Z105,"C")</f>
        <v>0</v>
      </c>
      <c r="AC105" s="20">
        <f>COUNTIF(BaseDeCalcul!D105:Z105,"NC")</f>
        <v>0</v>
      </c>
      <c r="AD105" s="20">
        <f>COUNTIF(BaseDeCalcul!D105:Z105,"NA")</f>
        <v>11</v>
      </c>
      <c r="AE105" s="21" t="str">
        <f t="shared" si="9"/>
        <v>NA</v>
      </c>
      <c r="AF105" s="20"/>
      <c r="AG105" s="20"/>
      <c r="AH105" s="20"/>
      <c r="AI105" s="20"/>
      <c r="AJ105" s="20"/>
      <c r="AK105" s="19"/>
      <c r="AL105" s="19"/>
    </row>
    <row r="106" spans="1:38">
      <c r="A106" s="19" t="str">
        <f>Criteres!B100</f>
        <v>Formulaires</v>
      </c>
      <c r="B106" s="19" t="str">
        <f>Criteres!C100</f>
        <v>11.9</v>
      </c>
      <c r="C106" s="19" t="str">
        <f>Criteres!D100</f>
        <v>A</v>
      </c>
      <c r="D106" s="19" t="str">
        <f>'P01'!E100</f>
        <v>C</v>
      </c>
      <c r="E106" s="19" t="str">
        <f>'P02'!E100</f>
        <v>NA</v>
      </c>
      <c r="F106" s="19" t="str">
        <f>'P03'!E100</f>
        <v>C</v>
      </c>
      <c r="G106" s="19" t="str">
        <f>'P04'!E100</f>
        <v>NC</v>
      </c>
      <c r="H106" s="19" t="str">
        <f>'P05'!E100</f>
        <v>C</v>
      </c>
      <c r="I106" s="19" t="str">
        <f>'P06'!E100</f>
        <v>NA</v>
      </c>
      <c r="J106" s="19" t="str">
        <f>'P07'!E100</f>
        <v>NA</v>
      </c>
      <c r="K106" s="19" t="str">
        <f>'P08'!E100</f>
        <v>C</v>
      </c>
      <c r="L106" s="19" t="str">
        <f>'P09'!E100</f>
        <v>NA</v>
      </c>
      <c r="M106" s="19" t="str">
        <f>'P10'!E100</f>
        <v>NA</v>
      </c>
      <c r="N106" s="19" t="str">
        <f>'P11'!E100</f>
        <v>C</v>
      </c>
      <c r="O106" s="19" t="str">
        <f>'P12'!E100</f>
        <v>NT</v>
      </c>
      <c r="P106" s="19" t="str">
        <f>'P13'!E100</f>
        <v>NT</v>
      </c>
      <c r="Q106" s="19" t="str">
        <f>'P14'!E100</f>
        <v>NT</v>
      </c>
      <c r="R106" s="19" t="str">
        <f>'P15'!E100</f>
        <v>NT</v>
      </c>
      <c r="S106" s="19" t="str">
        <f>'P16'!E100</f>
        <v>NT</v>
      </c>
      <c r="T106" s="19" t="str">
        <f>'P17'!E100</f>
        <v>NT</v>
      </c>
      <c r="U106" s="19" t="str">
        <f>'P18'!E100</f>
        <v>NT</v>
      </c>
      <c r="V106" s="19" t="str">
        <f>'P19'!E100</f>
        <v>NT</v>
      </c>
      <c r="W106" s="19" t="str">
        <f>'P20'!E100</f>
        <v>NT</v>
      </c>
      <c r="X106" s="19"/>
      <c r="Y106" s="19"/>
      <c r="Z106" s="19"/>
      <c r="AA106" s="19">
        <v>97</v>
      </c>
      <c r="AB106" s="20">
        <f>COUNTIF(BaseDeCalcul!D106:Z106,"C")</f>
        <v>5</v>
      </c>
      <c r="AC106" s="20">
        <f>COUNTIF(BaseDeCalcul!D106:Z106,"NC")</f>
        <v>1</v>
      </c>
      <c r="AD106" s="20">
        <f>COUNTIF(BaseDeCalcul!D106:Z106,"NA")</f>
        <v>5</v>
      </c>
      <c r="AE106" s="21" t="str">
        <f t="shared" si="9"/>
        <v>NC</v>
      </c>
      <c r="AF106" s="20"/>
      <c r="AG106" s="20"/>
      <c r="AH106" s="20"/>
      <c r="AI106" s="20"/>
      <c r="AJ106" s="20"/>
      <c r="AK106" s="19"/>
      <c r="AL106" s="19"/>
    </row>
    <row r="107" spans="1:38">
      <c r="A107" s="19" t="str">
        <f>Criteres!B101</f>
        <v>Formulaires</v>
      </c>
      <c r="B107" s="19" t="str">
        <f>Criteres!C101</f>
        <v>11.10</v>
      </c>
      <c r="C107" s="19" t="str">
        <f>Criteres!D101</f>
        <v>A</v>
      </c>
      <c r="D107" s="19" t="str">
        <f>'P01'!E101</f>
        <v>NA</v>
      </c>
      <c r="E107" s="19" t="str">
        <f>'P02'!E101</f>
        <v>NA</v>
      </c>
      <c r="F107" s="19" t="str">
        <f>'P03'!E101</f>
        <v>NC</v>
      </c>
      <c r="G107" s="19" t="str">
        <f>'P04'!E101</f>
        <v>NC</v>
      </c>
      <c r="H107" s="19" t="str">
        <f>'P05'!E101</f>
        <v>NA</v>
      </c>
      <c r="I107" s="19" t="str">
        <f>'P06'!E101</f>
        <v>NA</v>
      </c>
      <c r="J107" s="19" t="str">
        <f>'P07'!E101</f>
        <v>NA</v>
      </c>
      <c r="K107" s="19" t="str">
        <f>'P08'!E101</f>
        <v>NC</v>
      </c>
      <c r="L107" s="19" t="str">
        <f>'P09'!E101</f>
        <v>NA</v>
      </c>
      <c r="M107" s="19" t="str">
        <f>'P10'!E101</f>
        <v>NA</v>
      </c>
      <c r="N107" s="19" t="str">
        <f>'P11'!E101</f>
        <v>NA</v>
      </c>
      <c r="O107" s="19" t="str">
        <f>'P12'!E101</f>
        <v>NT</v>
      </c>
      <c r="P107" s="19" t="str">
        <f>'P13'!E101</f>
        <v>NT</v>
      </c>
      <c r="Q107" s="19" t="str">
        <f>'P14'!E101</f>
        <v>NT</v>
      </c>
      <c r="R107" s="19" t="str">
        <f>'P15'!E101</f>
        <v>NT</v>
      </c>
      <c r="S107" s="19" t="str">
        <f>'P16'!E101</f>
        <v>NT</v>
      </c>
      <c r="T107" s="19" t="str">
        <f>'P17'!E101</f>
        <v>NT</v>
      </c>
      <c r="U107" s="19" t="str">
        <f>'P18'!E101</f>
        <v>NT</v>
      </c>
      <c r="V107" s="19" t="str">
        <f>'P19'!E101</f>
        <v>NT</v>
      </c>
      <c r="W107" s="19" t="str">
        <f>'P20'!E101</f>
        <v>NT</v>
      </c>
      <c r="X107" s="19"/>
      <c r="Y107" s="19"/>
      <c r="Z107" s="19"/>
      <c r="AA107" s="19">
        <v>98</v>
      </c>
      <c r="AB107" s="20">
        <f>COUNTIF(BaseDeCalcul!D107:Z107,"C")</f>
        <v>0</v>
      </c>
      <c r="AC107" s="20">
        <f>COUNTIF(BaseDeCalcul!D107:Z107,"NC")</f>
        <v>3</v>
      </c>
      <c r="AD107" s="20">
        <f>COUNTIF(BaseDeCalcul!D107:Z107,"NA")</f>
        <v>8</v>
      </c>
      <c r="AE107" s="21" t="str">
        <f t="shared" si="9"/>
        <v>NC</v>
      </c>
      <c r="AF107" s="20"/>
      <c r="AG107" s="20"/>
      <c r="AH107" s="20"/>
      <c r="AI107" s="20"/>
      <c r="AJ107" s="20"/>
      <c r="AK107" s="19"/>
      <c r="AL107" s="19"/>
    </row>
    <row r="108" spans="1:38">
      <c r="A108" s="19" t="str">
        <f>Criteres!B102</f>
        <v>Formulaires</v>
      </c>
      <c r="B108" s="19" t="str">
        <f>Criteres!C102</f>
        <v>11.11</v>
      </c>
      <c r="C108" s="19" t="str">
        <f>Criteres!D102</f>
        <v>AA</v>
      </c>
      <c r="D108" s="19" t="str">
        <f>'P01'!E102</f>
        <v>NA</v>
      </c>
      <c r="E108" s="19" t="str">
        <f>'P02'!E102</f>
        <v>NA</v>
      </c>
      <c r="F108" s="19" t="str">
        <f>'P03'!E102</f>
        <v>NC</v>
      </c>
      <c r="G108" s="19" t="str">
        <f>'P04'!E102</f>
        <v>NC</v>
      </c>
      <c r="H108" s="19" t="str">
        <f>'P05'!E102</f>
        <v>NA</v>
      </c>
      <c r="I108" s="19" t="str">
        <f>'P06'!E102</f>
        <v>NA</v>
      </c>
      <c r="J108" s="19" t="str">
        <f>'P07'!E102</f>
        <v>NA</v>
      </c>
      <c r="K108" s="19" t="str">
        <f>'P08'!E102</f>
        <v>NA</v>
      </c>
      <c r="L108" s="19" t="str">
        <f>'P09'!E102</f>
        <v>NA</v>
      </c>
      <c r="M108" s="19" t="str">
        <f>'P10'!E102</f>
        <v>NA</v>
      </c>
      <c r="N108" s="19" t="str">
        <f>'P11'!E102</f>
        <v>NA</v>
      </c>
      <c r="O108" s="19" t="str">
        <f>'P12'!E102</f>
        <v>NT</v>
      </c>
      <c r="P108" s="19" t="str">
        <f>'P13'!E102</f>
        <v>NT</v>
      </c>
      <c r="Q108" s="19" t="str">
        <f>'P14'!E102</f>
        <v>NT</v>
      </c>
      <c r="R108" s="19" t="str">
        <f>'P15'!E102</f>
        <v>NT</v>
      </c>
      <c r="S108" s="19" t="str">
        <f>'P16'!E102</f>
        <v>NT</v>
      </c>
      <c r="T108" s="19" t="str">
        <f>'P17'!E102</f>
        <v>NT</v>
      </c>
      <c r="U108" s="19" t="str">
        <f>'P18'!E102</f>
        <v>NT</v>
      </c>
      <c r="V108" s="19" t="str">
        <f>'P19'!E102</f>
        <v>NT</v>
      </c>
      <c r="W108" s="19" t="str">
        <f>'P20'!E102</f>
        <v>NT</v>
      </c>
      <c r="X108" s="19"/>
      <c r="Y108" s="19"/>
      <c r="Z108" s="19"/>
      <c r="AA108" s="19">
        <v>99</v>
      </c>
      <c r="AB108" s="20">
        <f>COUNTIF(BaseDeCalcul!D108:Z108,"C")</f>
        <v>0</v>
      </c>
      <c r="AC108" s="20">
        <f>COUNTIF(BaseDeCalcul!D108:Z108,"NC")</f>
        <v>2</v>
      </c>
      <c r="AD108" s="20">
        <f>COUNTIF(BaseDeCalcul!D108:Z108,"NA")</f>
        <v>9</v>
      </c>
      <c r="AE108" s="21" t="str">
        <f t="shared" ref="AE108:AE146" si="13">IF(COUNTIF(D108:W108,"NC")&gt;0,"NC",IF(COUNTIF(D108:W108,"C")&gt;0,"C",IF(COUNTIF(D108:W108,"NA")&gt;0,"NA","NT")))</f>
        <v>NC</v>
      </c>
      <c r="AF108" s="20"/>
      <c r="AG108" s="20"/>
      <c r="AH108" s="20"/>
      <c r="AI108" s="20"/>
      <c r="AJ108" s="20"/>
      <c r="AK108" s="19"/>
      <c r="AL108" s="19"/>
    </row>
    <row r="109" spans="1:38">
      <c r="A109" s="19" t="str">
        <f>Criteres!B103</f>
        <v>Formulaires</v>
      </c>
      <c r="B109" s="19" t="str">
        <f>Criteres!C103</f>
        <v>11.12</v>
      </c>
      <c r="C109" s="19" t="str">
        <f>Criteres!D103</f>
        <v>AA</v>
      </c>
      <c r="D109" s="19" t="str">
        <f>'P01'!E103</f>
        <v>NA</v>
      </c>
      <c r="E109" s="19" t="str">
        <f>'P02'!E103</f>
        <v>NA</v>
      </c>
      <c r="F109" s="19" t="str">
        <f>'P03'!E103</f>
        <v>NA</v>
      </c>
      <c r="G109" s="19" t="str">
        <f>'P04'!E103</f>
        <v>C</v>
      </c>
      <c r="H109" s="19" t="str">
        <f>'P05'!E103</f>
        <v>NA</v>
      </c>
      <c r="I109" s="19" t="str">
        <f>'P06'!E103</f>
        <v>C</v>
      </c>
      <c r="J109" s="19" t="str">
        <f>'P07'!E103</f>
        <v>NA</v>
      </c>
      <c r="K109" s="19" t="str">
        <f>'P08'!E103</f>
        <v>C</v>
      </c>
      <c r="L109" s="19" t="str">
        <f>'P09'!E103</f>
        <v>NA</v>
      </c>
      <c r="M109" s="19" t="str">
        <f>'P10'!E103</f>
        <v>NA</v>
      </c>
      <c r="N109" s="19" t="str">
        <f>'P11'!E103</f>
        <v>NA</v>
      </c>
      <c r="O109" s="19" t="str">
        <f>'P12'!E103</f>
        <v>NT</v>
      </c>
      <c r="P109" s="19" t="str">
        <f>'P13'!E103</f>
        <v>NT</v>
      </c>
      <c r="Q109" s="19" t="str">
        <f>'P14'!E103</f>
        <v>NT</v>
      </c>
      <c r="R109" s="19" t="str">
        <f>'P15'!E103</f>
        <v>NT</v>
      </c>
      <c r="S109" s="19" t="str">
        <f>'P16'!E103</f>
        <v>NT</v>
      </c>
      <c r="T109" s="19" t="str">
        <f>'P17'!E103</f>
        <v>NT</v>
      </c>
      <c r="U109" s="19" t="str">
        <f>'P18'!E103</f>
        <v>NT</v>
      </c>
      <c r="V109" s="19" t="str">
        <f>'P19'!E103</f>
        <v>NT</v>
      </c>
      <c r="W109" s="19" t="str">
        <f>'P20'!E103</f>
        <v>NT</v>
      </c>
      <c r="X109" s="19"/>
      <c r="Y109" s="19"/>
      <c r="Z109" s="19"/>
      <c r="AA109" s="19">
        <v>100</v>
      </c>
      <c r="AB109" s="20">
        <f>COUNTIF(BaseDeCalcul!D109:Z109,"C")</f>
        <v>3</v>
      </c>
      <c r="AC109" s="20">
        <f>COUNTIF(BaseDeCalcul!D109:Z109,"NC")</f>
        <v>0</v>
      </c>
      <c r="AD109" s="20">
        <f>COUNTIF(BaseDeCalcul!D109:Z109,"NA")</f>
        <v>8</v>
      </c>
      <c r="AE109" s="21" t="str">
        <f t="shared" si="13"/>
        <v>C</v>
      </c>
      <c r="AF109" s="20"/>
      <c r="AG109" s="20"/>
      <c r="AH109" s="20"/>
      <c r="AI109" s="20"/>
      <c r="AJ109" s="20"/>
      <c r="AK109" s="19"/>
      <c r="AL109" s="19"/>
    </row>
    <row r="110" spans="1:38">
      <c r="A110" s="19" t="str">
        <f>Criteres!B104</f>
        <v>Formulaires</v>
      </c>
      <c r="B110" s="19" t="str">
        <f>Criteres!C104</f>
        <v>11.13</v>
      </c>
      <c r="C110" s="19" t="str">
        <f>Criteres!D104</f>
        <v>AA</v>
      </c>
      <c r="D110" s="19" t="str">
        <f>'P01'!E104</f>
        <v>NC</v>
      </c>
      <c r="E110" s="19" t="str">
        <f>'P02'!E104</f>
        <v>NA</v>
      </c>
      <c r="F110" s="19" t="str">
        <f>'P03'!E104</f>
        <v>NA</v>
      </c>
      <c r="G110" s="19" t="str">
        <f>'P04'!E104</f>
        <v>NA</v>
      </c>
      <c r="H110" s="19" t="str">
        <f>'P05'!E104</f>
        <v>NA</v>
      </c>
      <c r="I110" s="19" t="str">
        <f>'P06'!E104</f>
        <v>NA</v>
      </c>
      <c r="J110" s="19" t="str">
        <f>'P07'!E104</f>
        <v>NA</v>
      </c>
      <c r="K110" s="19" t="str">
        <f>'P08'!E104</f>
        <v>NA</v>
      </c>
      <c r="L110" s="19" t="str">
        <f>'P09'!E104</f>
        <v>NA</v>
      </c>
      <c r="M110" s="19" t="str">
        <f>'P10'!E104</f>
        <v>NA</v>
      </c>
      <c r="N110" s="19" t="str">
        <f>'P11'!E104</f>
        <v>NA</v>
      </c>
      <c r="O110" s="19" t="str">
        <f>'P12'!E104</f>
        <v>NT</v>
      </c>
      <c r="P110" s="19" t="str">
        <f>'P13'!E104</f>
        <v>NT</v>
      </c>
      <c r="Q110" s="19" t="str">
        <f>'P14'!E104</f>
        <v>NT</v>
      </c>
      <c r="R110" s="19" t="str">
        <f>'P15'!E104</f>
        <v>NT</v>
      </c>
      <c r="S110" s="19" t="str">
        <f>'P16'!E104</f>
        <v>NT</v>
      </c>
      <c r="T110" s="19" t="str">
        <f>'P17'!E104</f>
        <v>NT</v>
      </c>
      <c r="U110" s="19" t="str">
        <f>'P18'!E104</f>
        <v>NT</v>
      </c>
      <c r="V110" s="19" t="str">
        <f>'P19'!E104</f>
        <v>NT</v>
      </c>
      <c r="W110" s="19" t="str">
        <f>'P20'!E104</f>
        <v>NT</v>
      </c>
      <c r="X110" s="19"/>
      <c r="Y110" s="19"/>
      <c r="Z110" s="19"/>
      <c r="AA110" s="19">
        <v>101</v>
      </c>
      <c r="AB110" s="20">
        <f>COUNTIF(BaseDeCalcul!D110:Z110,"C")</f>
        <v>0</v>
      </c>
      <c r="AC110" s="20">
        <f>COUNTIF(BaseDeCalcul!D110:Z110,"NC")</f>
        <v>1</v>
      </c>
      <c r="AD110" s="20">
        <f>COUNTIF(BaseDeCalcul!D110:Z110,"NA")</f>
        <v>10</v>
      </c>
      <c r="AE110" s="21" t="str">
        <f t="shared" si="13"/>
        <v>NC</v>
      </c>
      <c r="AF110" s="20"/>
      <c r="AG110" s="20"/>
      <c r="AH110" s="20"/>
      <c r="AI110" s="20"/>
      <c r="AJ110" s="20"/>
      <c r="AK110" s="19"/>
      <c r="AL110" s="19"/>
    </row>
    <row r="111" spans="1:38">
      <c r="A111" s="19" t="str">
        <f>Criteres!B105</f>
        <v>Formulaires</v>
      </c>
      <c r="B111" s="19" t="str">
        <f>Criteres!C105</f>
        <v>11.14</v>
      </c>
      <c r="C111" s="19" t="str">
        <f>Criteres!D105</f>
        <v>AAA</v>
      </c>
      <c r="D111" s="19" t="str">
        <f>'P01'!E105</f>
        <v>NT</v>
      </c>
      <c r="E111" s="19" t="str">
        <f>'P02'!E105</f>
        <v>NA</v>
      </c>
      <c r="F111" s="19" t="str">
        <f>'P03'!E105</f>
        <v>NT</v>
      </c>
      <c r="G111" s="19" t="str">
        <f>'P04'!E105</f>
        <v>NT</v>
      </c>
      <c r="H111" s="19" t="str">
        <f>'P05'!E105</f>
        <v>NT</v>
      </c>
      <c r="I111" s="19" t="str">
        <f>'P06'!E105</f>
        <v>NT</v>
      </c>
      <c r="J111" s="19" t="str">
        <f>'P07'!E105</f>
        <v>NT</v>
      </c>
      <c r="K111" s="19" t="str">
        <f>'P08'!E105</f>
        <v>NT</v>
      </c>
      <c r="L111" s="19" t="str">
        <f>'P09'!E105</f>
        <v>NT</v>
      </c>
      <c r="M111" s="19" t="str">
        <f>'P10'!E105</f>
        <v>NT</v>
      </c>
      <c r="N111" s="19" t="str">
        <f>'P11'!E105</f>
        <v>NA</v>
      </c>
      <c r="O111" s="19" t="str">
        <f>'P12'!E105</f>
        <v>NT</v>
      </c>
      <c r="P111" s="19" t="str">
        <f>'P13'!E105</f>
        <v>NT</v>
      </c>
      <c r="Q111" s="19" t="str">
        <f>'P14'!E105</f>
        <v>NT</v>
      </c>
      <c r="R111" s="19" t="str">
        <f>'P15'!E105</f>
        <v>NT</v>
      </c>
      <c r="S111" s="19" t="str">
        <f>'P16'!E105</f>
        <v>NT</v>
      </c>
      <c r="T111" s="19" t="str">
        <f>'P17'!E105</f>
        <v>NT</v>
      </c>
      <c r="U111" s="19" t="str">
        <f>'P18'!E105</f>
        <v>NT</v>
      </c>
      <c r="V111" s="19" t="str">
        <f>'P19'!E105</f>
        <v>NT</v>
      </c>
      <c r="W111" s="19" t="str">
        <f>'P20'!E105</f>
        <v>NT</v>
      </c>
      <c r="X111" s="19"/>
      <c r="Y111" s="19"/>
      <c r="Z111" s="19"/>
      <c r="AA111" s="19">
        <v>102</v>
      </c>
      <c r="AB111" s="20">
        <f>COUNTIF(BaseDeCalcul!D111:Z111,"C")</f>
        <v>0</v>
      </c>
      <c r="AC111" s="20">
        <f>COUNTIF(BaseDeCalcul!D111:Z111,"NC")</f>
        <v>0</v>
      </c>
      <c r="AD111" s="20">
        <f>COUNTIF(BaseDeCalcul!D111:Z111,"NA")</f>
        <v>2</v>
      </c>
      <c r="AE111" s="21" t="str">
        <f t="shared" si="13"/>
        <v>NA</v>
      </c>
      <c r="AF111" s="20"/>
      <c r="AG111" s="20"/>
      <c r="AH111" s="20"/>
      <c r="AI111" s="20"/>
      <c r="AJ111" s="20"/>
      <c r="AK111" s="19"/>
      <c r="AL111" s="19"/>
    </row>
    <row r="112" spans="1:38">
      <c r="A112" s="19" t="str">
        <f>Criteres!B106</f>
        <v>Formulaires</v>
      </c>
      <c r="B112" s="19" t="str">
        <f>Criteres!C106</f>
        <v>11.15</v>
      </c>
      <c r="C112" s="19" t="str">
        <f>Criteres!D106</f>
        <v>AAA</v>
      </c>
      <c r="D112" s="19" t="str">
        <f>'P01'!E106</f>
        <v>NT</v>
      </c>
      <c r="E112" s="19" t="str">
        <f>'P02'!E106</f>
        <v>NA</v>
      </c>
      <c r="F112" s="19" t="str">
        <f>'P03'!E106</f>
        <v>NT</v>
      </c>
      <c r="G112" s="19" t="str">
        <f>'P04'!E106</f>
        <v>NT</v>
      </c>
      <c r="H112" s="19" t="str">
        <f>'P05'!E106</f>
        <v>NT</v>
      </c>
      <c r="I112" s="19" t="str">
        <f>'P06'!E106</f>
        <v>NT</v>
      </c>
      <c r="J112" s="19" t="str">
        <f>'P07'!E106</f>
        <v>NT</v>
      </c>
      <c r="K112" s="19" t="str">
        <f>'P08'!E106</f>
        <v>NT</v>
      </c>
      <c r="L112" s="19" t="str">
        <f>'P09'!E106</f>
        <v>NT</v>
      </c>
      <c r="M112" s="19" t="str">
        <f>'P10'!E106</f>
        <v>NT</v>
      </c>
      <c r="N112" s="19" t="str">
        <f>'P11'!E106</f>
        <v>NA</v>
      </c>
      <c r="O112" s="19" t="str">
        <f>'P12'!E106</f>
        <v>NT</v>
      </c>
      <c r="P112" s="19" t="str">
        <f>'P13'!E106</f>
        <v>NT</v>
      </c>
      <c r="Q112" s="19" t="str">
        <f>'P14'!E106</f>
        <v>NT</v>
      </c>
      <c r="R112" s="19" t="str">
        <f>'P15'!E106</f>
        <v>NT</v>
      </c>
      <c r="S112" s="19" t="str">
        <f>'P16'!E106</f>
        <v>NT</v>
      </c>
      <c r="T112" s="19" t="str">
        <f>'P17'!E106</f>
        <v>NT</v>
      </c>
      <c r="U112" s="19" t="str">
        <f>'P18'!E106</f>
        <v>NT</v>
      </c>
      <c r="V112" s="19" t="str">
        <f>'P19'!E106</f>
        <v>NT</v>
      </c>
      <c r="W112" s="19" t="str">
        <f>'P20'!E106</f>
        <v>NT</v>
      </c>
      <c r="X112" s="19"/>
      <c r="Y112" s="19"/>
      <c r="Z112" s="19"/>
      <c r="AA112" s="19">
        <v>103</v>
      </c>
      <c r="AB112" s="20">
        <f>COUNTIF(BaseDeCalcul!D112:Z112,"C")</f>
        <v>0</v>
      </c>
      <c r="AC112" s="20">
        <f>COUNTIF(BaseDeCalcul!D112:Z112,"NC")</f>
        <v>0</v>
      </c>
      <c r="AD112" s="20">
        <f>COUNTIF(BaseDeCalcul!D112:Z112,"NA")</f>
        <v>2</v>
      </c>
      <c r="AE112" s="21" t="str">
        <f t="shared" si="13"/>
        <v>NA</v>
      </c>
      <c r="AF112" s="20"/>
      <c r="AG112" s="20"/>
      <c r="AH112" s="20"/>
      <c r="AI112" s="20"/>
      <c r="AJ112" s="20"/>
      <c r="AK112" s="19"/>
      <c r="AL112" s="19"/>
    </row>
    <row r="113" spans="1:38">
      <c r="A113" s="19" t="str">
        <f>Criteres!B107</f>
        <v>Formulaires</v>
      </c>
      <c r="B113" s="19" t="str">
        <f>Criteres!C107</f>
        <v>11.16</v>
      </c>
      <c r="C113" s="19" t="str">
        <f>Criteres!D107</f>
        <v>AAA</v>
      </c>
      <c r="D113" s="19" t="str">
        <f>'P01'!E107</f>
        <v>NT</v>
      </c>
      <c r="E113" s="19" t="str">
        <f>'P02'!E107</f>
        <v>NA</v>
      </c>
      <c r="F113" s="19" t="str">
        <f>'P03'!E107</f>
        <v>NT</v>
      </c>
      <c r="G113" s="19" t="str">
        <f>'P04'!E107</f>
        <v>NT</v>
      </c>
      <c r="H113" s="19" t="str">
        <f>'P05'!E107</f>
        <v>NT</v>
      </c>
      <c r="I113" s="19" t="str">
        <f>'P06'!E107</f>
        <v>NT</v>
      </c>
      <c r="J113" s="19" t="str">
        <f>'P07'!E107</f>
        <v>NT</v>
      </c>
      <c r="K113" s="19" t="str">
        <f>'P08'!E107</f>
        <v>NT</v>
      </c>
      <c r="L113" s="19" t="str">
        <f>'P09'!E107</f>
        <v>NT</v>
      </c>
      <c r="M113" s="19" t="str">
        <f>'P10'!E107</f>
        <v>NT</v>
      </c>
      <c r="N113" s="19" t="str">
        <f>'P11'!E107</f>
        <v>NA</v>
      </c>
      <c r="O113" s="19" t="str">
        <f>'P12'!E107</f>
        <v>NT</v>
      </c>
      <c r="P113" s="19" t="str">
        <f>'P13'!E107</f>
        <v>NT</v>
      </c>
      <c r="Q113" s="19" t="str">
        <f>'P14'!E107</f>
        <v>NT</v>
      </c>
      <c r="R113" s="19" t="str">
        <f>'P15'!E107</f>
        <v>NT</v>
      </c>
      <c r="S113" s="19" t="str">
        <f>'P16'!E107</f>
        <v>NT</v>
      </c>
      <c r="T113" s="19" t="str">
        <f>'P17'!E107</f>
        <v>NT</v>
      </c>
      <c r="U113" s="19" t="str">
        <f>'P18'!E107</f>
        <v>NT</v>
      </c>
      <c r="V113" s="19" t="str">
        <f>'P19'!E107</f>
        <v>NT</v>
      </c>
      <c r="W113" s="19" t="str">
        <f>'P20'!E107</f>
        <v>NT</v>
      </c>
      <c r="X113" s="19"/>
      <c r="Y113" s="19"/>
      <c r="Z113" s="19"/>
      <c r="AA113" s="19">
        <v>104</v>
      </c>
      <c r="AB113" s="20">
        <f>COUNTIF(BaseDeCalcul!D113:Z113,"C")</f>
        <v>0</v>
      </c>
      <c r="AC113" s="20">
        <f>COUNTIF(BaseDeCalcul!D113:Z113,"NC")</f>
        <v>0</v>
      </c>
      <c r="AD113" s="20">
        <f>COUNTIF(BaseDeCalcul!D113:Z113,"NA")</f>
        <v>2</v>
      </c>
      <c r="AE113" s="21" t="str">
        <f t="shared" si="13"/>
        <v>NA</v>
      </c>
      <c r="AF113" s="20"/>
      <c r="AG113" s="20"/>
      <c r="AH113" s="20"/>
      <c r="AI113" s="20"/>
      <c r="AJ113" s="20"/>
      <c r="AK113" s="19"/>
      <c r="AL113" s="19"/>
    </row>
    <row r="114" spans="1:38">
      <c r="A114" s="19" t="str">
        <f>Criteres!B108</f>
        <v>Navigation</v>
      </c>
      <c r="B114" s="19" t="str">
        <f>Criteres!C108</f>
        <v>12.1</v>
      </c>
      <c r="C114" s="19" t="str">
        <f>Criteres!D108</f>
        <v>AA</v>
      </c>
      <c r="D114" s="19" t="str">
        <f>'P01'!E108</f>
        <v>NA</v>
      </c>
      <c r="E114" s="19" t="str">
        <f>'P02'!E108</f>
        <v>NA</v>
      </c>
      <c r="F114" s="19" t="str">
        <f>'P03'!E108</f>
        <v>NA</v>
      </c>
      <c r="G114" s="19" t="str">
        <f>'P04'!E108</f>
        <v>NA</v>
      </c>
      <c r="H114" s="19" t="str">
        <f>'P05'!E108</f>
        <v>NA</v>
      </c>
      <c r="I114" s="19" t="str">
        <f>'P06'!E108</f>
        <v>NA</v>
      </c>
      <c r="J114" s="19" t="str">
        <f>'P07'!E108</f>
        <v>NA</v>
      </c>
      <c r="K114" s="19" t="str">
        <f>'P08'!E108</f>
        <v>NA</v>
      </c>
      <c r="L114" s="19" t="str">
        <f>'P09'!E108</f>
        <v>NA</v>
      </c>
      <c r="M114" s="19" t="str">
        <f>'P10'!E108</f>
        <v>NA</v>
      </c>
      <c r="N114" s="19" t="str">
        <f>'P11'!E108</f>
        <v>NA</v>
      </c>
      <c r="O114" s="19" t="str">
        <f>'P12'!E108</f>
        <v>NT</v>
      </c>
      <c r="P114" s="19" t="str">
        <f>'P13'!E108</f>
        <v>NT</v>
      </c>
      <c r="Q114" s="19" t="str">
        <f>'P14'!E108</f>
        <v>NT</v>
      </c>
      <c r="R114" s="19" t="str">
        <f>'P15'!E108</f>
        <v>NT</v>
      </c>
      <c r="S114" s="19" t="str">
        <f>'P16'!E108</f>
        <v>NT</v>
      </c>
      <c r="T114" s="19" t="str">
        <f>'P17'!E108</f>
        <v>NT</v>
      </c>
      <c r="U114" s="19" t="str">
        <f>'P18'!E108</f>
        <v>NT</v>
      </c>
      <c r="V114" s="19" t="str">
        <f>'P19'!E108</f>
        <v>NT</v>
      </c>
      <c r="W114" s="19" t="str">
        <f>'P20'!E108</f>
        <v>NT</v>
      </c>
      <c r="X114" s="19"/>
      <c r="Y114" s="19"/>
      <c r="Z114" s="19"/>
      <c r="AA114" s="19">
        <v>105</v>
      </c>
      <c r="AB114" s="20">
        <f>COUNTIF(BaseDeCalcul!D114:Z114,"C")</f>
        <v>0</v>
      </c>
      <c r="AC114" s="20">
        <f>COUNTIF(BaseDeCalcul!D114:Z114,"NC")</f>
        <v>0</v>
      </c>
      <c r="AD114" s="20">
        <f>COUNTIF(BaseDeCalcul!D114:Z114,"NA")</f>
        <v>11</v>
      </c>
      <c r="AE114" s="21" t="str">
        <f t="shared" si="13"/>
        <v>NA</v>
      </c>
      <c r="AF114" s="20"/>
      <c r="AG114" s="20"/>
      <c r="AH114" s="20"/>
      <c r="AI114" s="20"/>
      <c r="AJ114" s="20"/>
      <c r="AK114" s="19"/>
      <c r="AL114" s="19"/>
    </row>
    <row r="115" spans="1:38">
      <c r="A115" s="19" t="str">
        <f>Criteres!B109</f>
        <v>Navigation</v>
      </c>
      <c r="B115" s="19" t="str">
        <f>Criteres!C109</f>
        <v>12.2</v>
      </c>
      <c r="C115" s="19" t="str">
        <f>Criteres!D109</f>
        <v>AA</v>
      </c>
      <c r="D115" s="19" t="str">
        <f>'P01'!E109</f>
        <v>C</v>
      </c>
      <c r="E115" s="19" t="str">
        <f>'P02'!E109</f>
        <v>C</v>
      </c>
      <c r="F115" s="19" t="str">
        <f>'P03'!E109</f>
        <v>NA</v>
      </c>
      <c r="G115" s="19" t="str">
        <f>'P04'!E109</f>
        <v>C</v>
      </c>
      <c r="H115" s="19" t="str">
        <f>'P05'!E109</f>
        <v>NA</v>
      </c>
      <c r="I115" s="19" t="str">
        <f>'P06'!E109</f>
        <v>NA</v>
      </c>
      <c r="J115" s="19" t="str">
        <f>'P07'!E109</f>
        <v>C</v>
      </c>
      <c r="K115" s="19" t="str">
        <f>'P08'!E109</f>
        <v>C</v>
      </c>
      <c r="L115" s="19" t="str">
        <f>'P09'!E109</f>
        <v>C</v>
      </c>
      <c r="M115" s="19" t="str">
        <f>'P10'!E109</f>
        <v>C</v>
      </c>
      <c r="N115" s="19" t="str">
        <f>'P11'!E109</f>
        <v>C</v>
      </c>
      <c r="O115" s="19" t="str">
        <f>'P12'!E109</f>
        <v>NT</v>
      </c>
      <c r="P115" s="19" t="str">
        <f>'P13'!E109</f>
        <v>NT</v>
      </c>
      <c r="Q115" s="19" t="str">
        <f>'P14'!E109</f>
        <v>NT</v>
      </c>
      <c r="R115" s="19" t="str">
        <f>'P15'!E109</f>
        <v>NT</v>
      </c>
      <c r="S115" s="19" t="str">
        <f>'P16'!E109</f>
        <v>NT</v>
      </c>
      <c r="T115" s="19" t="str">
        <f>'P17'!E109</f>
        <v>NT</v>
      </c>
      <c r="U115" s="19" t="str">
        <f>'P18'!E109</f>
        <v>NT</v>
      </c>
      <c r="V115" s="19" t="str">
        <f>'P19'!E109</f>
        <v>NT</v>
      </c>
      <c r="W115" s="19" t="str">
        <f>'P20'!E109</f>
        <v>NT</v>
      </c>
      <c r="X115" s="19"/>
      <c r="Y115" s="19"/>
      <c r="Z115" s="19"/>
      <c r="AA115" s="19">
        <v>106</v>
      </c>
      <c r="AB115" s="20">
        <f>COUNTIF(BaseDeCalcul!D115:Z115,"C")</f>
        <v>8</v>
      </c>
      <c r="AC115" s="20">
        <f>COUNTIF(BaseDeCalcul!D115:Z115,"NC")</f>
        <v>0</v>
      </c>
      <c r="AD115" s="20">
        <f>COUNTIF(BaseDeCalcul!D115:Z115,"NA")</f>
        <v>3</v>
      </c>
      <c r="AE115" s="21" t="str">
        <f t="shared" si="13"/>
        <v>C</v>
      </c>
      <c r="AF115" s="20"/>
      <c r="AG115" s="20"/>
      <c r="AH115" s="20"/>
      <c r="AI115" s="20"/>
      <c r="AJ115" s="20"/>
      <c r="AK115" s="19"/>
      <c r="AL115" s="19"/>
    </row>
    <row r="116" spans="1:38">
      <c r="A116" s="19" t="str">
        <f>Criteres!B110</f>
        <v>Navigation</v>
      </c>
      <c r="B116" s="19" t="str">
        <f>Criteres!C110</f>
        <v>12.3</v>
      </c>
      <c r="C116" s="19" t="str">
        <f>Criteres!D110</f>
        <v>AA</v>
      </c>
      <c r="D116" s="19" t="str">
        <f>'P01'!E110</f>
        <v>NA</v>
      </c>
      <c r="E116" s="19" t="str">
        <f>'P02'!E110</f>
        <v>NA</v>
      </c>
      <c r="F116" s="19" t="str">
        <f>'P03'!E110</f>
        <v>NA</v>
      </c>
      <c r="G116" s="19" t="str">
        <f>'P04'!E110</f>
        <v>NA</v>
      </c>
      <c r="H116" s="19" t="str">
        <f>'P05'!E110</f>
        <v>NA</v>
      </c>
      <c r="I116" s="19" t="str">
        <f>'P06'!E110</f>
        <v>NA</v>
      </c>
      <c r="J116" s="19" t="str">
        <f>'P07'!E110</f>
        <v>NA</v>
      </c>
      <c r="K116" s="19" t="str">
        <f>'P08'!E110</f>
        <v>NA</v>
      </c>
      <c r="L116" s="19" t="str">
        <f>'P09'!E110</f>
        <v>NA</v>
      </c>
      <c r="M116" s="19" t="str">
        <f>'P10'!E110</f>
        <v>NA</v>
      </c>
      <c r="N116" s="19" t="str">
        <f>'P11'!E110</f>
        <v>NA</v>
      </c>
      <c r="O116" s="19" t="str">
        <f>'P12'!E110</f>
        <v>NT</v>
      </c>
      <c r="P116" s="19" t="str">
        <f>'P13'!E110</f>
        <v>NT</v>
      </c>
      <c r="Q116" s="19" t="str">
        <f>'P14'!E110</f>
        <v>NT</v>
      </c>
      <c r="R116" s="19" t="str">
        <f>'P15'!E110</f>
        <v>NT</v>
      </c>
      <c r="S116" s="19" t="str">
        <f>'P16'!E110</f>
        <v>NT</v>
      </c>
      <c r="T116" s="19" t="str">
        <f>'P17'!E110</f>
        <v>NT</v>
      </c>
      <c r="U116" s="19" t="str">
        <f>'P18'!E110</f>
        <v>NT</v>
      </c>
      <c r="V116" s="19" t="str">
        <f>'P19'!E110</f>
        <v>NT</v>
      </c>
      <c r="W116" s="19" t="str">
        <f>'P20'!E110</f>
        <v>NT</v>
      </c>
      <c r="X116" s="19"/>
      <c r="Y116" s="19"/>
      <c r="Z116" s="19"/>
      <c r="AA116" s="19">
        <v>107</v>
      </c>
      <c r="AB116" s="20">
        <f>COUNTIF(BaseDeCalcul!D116:Z116,"C")</f>
        <v>0</v>
      </c>
      <c r="AC116" s="20">
        <f>COUNTIF(BaseDeCalcul!D116:Z116,"NC")</f>
        <v>0</v>
      </c>
      <c r="AD116" s="20">
        <f>COUNTIF(BaseDeCalcul!D116:Z116,"NA")</f>
        <v>11</v>
      </c>
      <c r="AE116" s="21" t="str">
        <f t="shared" si="13"/>
        <v>NA</v>
      </c>
      <c r="AF116" s="20"/>
      <c r="AG116" s="20"/>
      <c r="AH116" s="20"/>
      <c r="AI116" s="20"/>
      <c r="AJ116" s="20"/>
      <c r="AK116" s="19"/>
      <c r="AL116" s="19"/>
    </row>
    <row r="117" spans="1:38">
      <c r="A117" s="19" t="str">
        <f>Criteres!B111</f>
        <v>Navigation</v>
      </c>
      <c r="B117" s="19" t="str">
        <f>Criteres!C111</f>
        <v>12.4</v>
      </c>
      <c r="C117" s="19" t="str">
        <f>Criteres!D111</f>
        <v>AA</v>
      </c>
      <c r="D117" s="19" t="str">
        <f>'P01'!E111</f>
        <v>NA</v>
      </c>
      <c r="E117" s="19" t="str">
        <f>'P02'!E111</f>
        <v>NA</v>
      </c>
      <c r="F117" s="19" t="str">
        <f>'P03'!E111</f>
        <v>NA</v>
      </c>
      <c r="G117" s="19" t="str">
        <f>'P04'!E111</f>
        <v>NA</v>
      </c>
      <c r="H117" s="19" t="str">
        <f>'P05'!E111</f>
        <v>NA</v>
      </c>
      <c r="I117" s="19" t="str">
        <f>'P06'!E111</f>
        <v>NA</v>
      </c>
      <c r="J117" s="19" t="str">
        <f>'P07'!E111</f>
        <v>NA</v>
      </c>
      <c r="K117" s="19" t="str">
        <f>'P08'!E111</f>
        <v>NA</v>
      </c>
      <c r="L117" s="19" t="str">
        <f>'P09'!E111</f>
        <v>NA</v>
      </c>
      <c r="M117" s="19" t="str">
        <f>'P10'!E111</f>
        <v>NA</v>
      </c>
      <c r="N117" s="19" t="str">
        <f>'P11'!E111</f>
        <v>NA</v>
      </c>
      <c r="O117" s="19" t="str">
        <f>'P12'!E111</f>
        <v>NT</v>
      </c>
      <c r="P117" s="19" t="str">
        <f>'P13'!E111</f>
        <v>NT</v>
      </c>
      <c r="Q117" s="19" t="str">
        <f>'P14'!E111</f>
        <v>NT</v>
      </c>
      <c r="R117" s="19" t="str">
        <f>'P15'!E111</f>
        <v>NT</v>
      </c>
      <c r="S117" s="19" t="str">
        <f>'P16'!E111</f>
        <v>NT</v>
      </c>
      <c r="T117" s="19" t="str">
        <f>'P17'!E111</f>
        <v>NT</v>
      </c>
      <c r="U117" s="19" t="str">
        <f>'P18'!E111</f>
        <v>NT</v>
      </c>
      <c r="V117" s="19" t="str">
        <f>'P19'!E111</f>
        <v>NT</v>
      </c>
      <c r="W117" s="19" t="str">
        <f>'P20'!E111</f>
        <v>NT</v>
      </c>
      <c r="X117" s="19"/>
      <c r="Y117" s="19"/>
      <c r="Z117" s="19"/>
      <c r="AA117" s="19">
        <v>108</v>
      </c>
      <c r="AB117" s="20">
        <f>COUNTIF(BaseDeCalcul!D117:Z117,"C")</f>
        <v>0</v>
      </c>
      <c r="AC117" s="20">
        <f>COUNTIF(BaseDeCalcul!D117:Z117,"NC")</f>
        <v>0</v>
      </c>
      <c r="AD117" s="20">
        <f>COUNTIF(BaseDeCalcul!D117:Z117,"NA")</f>
        <v>11</v>
      </c>
      <c r="AE117" s="21" t="str">
        <f t="shared" si="13"/>
        <v>NA</v>
      </c>
      <c r="AF117" s="20"/>
      <c r="AG117" s="20"/>
      <c r="AH117" s="20"/>
      <c r="AI117" s="20"/>
      <c r="AJ117" s="20"/>
      <c r="AK117" s="19"/>
      <c r="AL117" s="19"/>
    </row>
    <row r="118" spans="1:38">
      <c r="A118" s="19" t="str">
        <f>Criteres!B112</f>
        <v>Navigation</v>
      </c>
      <c r="B118" s="19" t="str">
        <f>Criteres!C112</f>
        <v>12.5</v>
      </c>
      <c r="C118" s="19" t="str">
        <f>Criteres!D112</f>
        <v>AA</v>
      </c>
      <c r="D118" s="19" t="str">
        <f>'P01'!E112</f>
        <v>NA</v>
      </c>
      <c r="E118" s="19" t="str">
        <f>'P02'!E112</f>
        <v>NA</v>
      </c>
      <c r="F118" s="19" t="str">
        <f>'P03'!E112</f>
        <v>NA</v>
      </c>
      <c r="G118" s="19" t="str">
        <f>'P04'!E112</f>
        <v>NA</v>
      </c>
      <c r="H118" s="19" t="str">
        <f>'P05'!E112</f>
        <v>NA</v>
      </c>
      <c r="I118" s="19" t="str">
        <f>'P06'!E112</f>
        <v>NA</v>
      </c>
      <c r="J118" s="19" t="str">
        <f>'P07'!E112</f>
        <v>NA</v>
      </c>
      <c r="K118" s="19" t="str">
        <f>'P08'!E112</f>
        <v>NA</v>
      </c>
      <c r="L118" s="19" t="str">
        <f>'P09'!E112</f>
        <v>NA</v>
      </c>
      <c r="M118" s="19" t="str">
        <f>'P10'!E112</f>
        <v>NA</v>
      </c>
      <c r="N118" s="19" t="str">
        <f>'P11'!E112</f>
        <v>NA</v>
      </c>
      <c r="O118" s="19" t="str">
        <f>'P12'!E112</f>
        <v>NT</v>
      </c>
      <c r="P118" s="19" t="str">
        <f>'P13'!E112</f>
        <v>NT</v>
      </c>
      <c r="Q118" s="19" t="str">
        <f>'P14'!E112</f>
        <v>NT</v>
      </c>
      <c r="R118" s="19" t="str">
        <f>'P15'!E112</f>
        <v>NT</v>
      </c>
      <c r="S118" s="19" t="str">
        <f>'P16'!E112</f>
        <v>NT</v>
      </c>
      <c r="T118" s="19" t="str">
        <f>'P17'!E112</f>
        <v>NT</v>
      </c>
      <c r="U118" s="19" t="str">
        <f>'P18'!E112</f>
        <v>NT</v>
      </c>
      <c r="V118" s="19" t="str">
        <f>'P19'!E112</f>
        <v>NT</v>
      </c>
      <c r="W118" s="19" t="str">
        <f>'P20'!E112</f>
        <v>NT</v>
      </c>
      <c r="X118" s="19"/>
      <c r="Y118" s="19"/>
      <c r="Z118" s="19"/>
      <c r="AA118" s="19">
        <v>109</v>
      </c>
      <c r="AB118" s="20">
        <f>COUNTIF(BaseDeCalcul!D118:Z118,"C")</f>
        <v>0</v>
      </c>
      <c r="AC118" s="20">
        <f>COUNTIF(BaseDeCalcul!D118:Z118,"NC")</f>
        <v>0</v>
      </c>
      <c r="AD118" s="20">
        <f>COUNTIF(BaseDeCalcul!D118:Z118,"NA")</f>
        <v>11</v>
      </c>
      <c r="AE118" s="21" t="str">
        <f t="shared" si="13"/>
        <v>NA</v>
      </c>
      <c r="AF118" s="20"/>
      <c r="AG118" s="20"/>
      <c r="AH118" s="20"/>
      <c r="AI118" s="20"/>
      <c r="AJ118" s="20"/>
      <c r="AK118" s="19"/>
      <c r="AL118" s="19"/>
    </row>
    <row r="119" spans="1:38">
      <c r="A119" s="19" t="str">
        <f>Criteres!B113</f>
        <v>Navigation</v>
      </c>
      <c r="B119" s="19" t="str">
        <f>Criteres!C113</f>
        <v>12.6</v>
      </c>
      <c r="C119" s="19" t="str">
        <f>Criteres!D113</f>
        <v>A</v>
      </c>
      <c r="D119" s="19" t="str">
        <f>'P01'!E113</f>
        <v>NC</v>
      </c>
      <c r="E119" s="19" t="str">
        <f>'P02'!E113</f>
        <v>NA</v>
      </c>
      <c r="F119" s="19" t="str">
        <f>'P03'!E113</f>
        <v>NA</v>
      </c>
      <c r="G119" s="19" t="str">
        <f>'P04'!E113</f>
        <v>NA</v>
      </c>
      <c r="H119" s="19" t="str">
        <f>'P05'!E113</f>
        <v>NA</v>
      </c>
      <c r="I119" s="19" t="str">
        <f>'P06'!E113</f>
        <v>NA</v>
      </c>
      <c r="J119" s="19" t="str">
        <f>'P07'!E113</f>
        <v>NA</v>
      </c>
      <c r="K119" s="19" t="str">
        <f>'P08'!E113</f>
        <v>NA</v>
      </c>
      <c r="L119" s="19" t="str">
        <f>'P09'!E113</f>
        <v>NA</v>
      </c>
      <c r="M119" s="19" t="str">
        <f>'P10'!E113</f>
        <v>NA</v>
      </c>
      <c r="N119" s="19" t="str">
        <f>'P11'!E113</f>
        <v>NA</v>
      </c>
      <c r="O119" s="19" t="str">
        <f>'P12'!E113</f>
        <v>NT</v>
      </c>
      <c r="P119" s="19" t="str">
        <f>'P13'!E113</f>
        <v>NT</v>
      </c>
      <c r="Q119" s="19" t="str">
        <f>'P14'!E113</f>
        <v>NT</v>
      </c>
      <c r="R119" s="19" t="str">
        <f>'P15'!E113</f>
        <v>NT</v>
      </c>
      <c r="S119" s="19" t="str">
        <f>'P16'!E113</f>
        <v>NT</v>
      </c>
      <c r="T119" s="19" t="str">
        <f>'P17'!E113</f>
        <v>NT</v>
      </c>
      <c r="U119" s="19" t="str">
        <f>'P18'!E113</f>
        <v>NT</v>
      </c>
      <c r="V119" s="19" t="str">
        <f>'P19'!E113</f>
        <v>NT</v>
      </c>
      <c r="W119" s="19" t="str">
        <f>'P20'!E113</f>
        <v>NT</v>
      </c>
      <c r="X119" s="19"/>
      <c r="Y119" s="19"/>
      <c r="Z119" s="19"/>
      <c r="AA119" s="19">
        <v>110</v>
      </c>
      <c r="AB119" s="20">
        <f>COUNTIF(BaseDeCalcul!D119:Z119,"C")</f>
        <v>0</v>
      </c>
      <c r="AC119" s="20">
        <f>COUNTIF(BaseDeCalcul!D119:Z119,"NC")</f>
        <v>1</v>
      </c>
      <c r="AD119" s="20">
        <f>COUNTIF(BaseDeCalcul!D119:Z119,"NA")</f>
        <v>10</v>
      </c>
      <c r="AE119" s="21" t="str">
        <f t="shared" si="13"/>
        <v>NC</v>
      </c>
      <c r="AF119" s="20"/>
      <c r="AG119" s="20"/>
      <c r="AH119" s="20"/>
      <c r="AI119" s="20"/>
      <c r="AJ119" s="20"/>
      <c r="AK119" s="19"/>
      <c r="AL119" s="19"/>
    </row>
    <row r="120" spans="1:38">
      <c r="A120" s="19" t="str">
        <f>Criteres!B114</f>
        <v>Navigation</v>
      </c>
      <c r="B120" s="19" t="str">
        <f>Criteres!C114</f>
        <v>12.7</v>
      </c>
      <c r="C120" s="19" t="str">
        <f>Criteres!D114</f>
        <v>A</v>
      </c>
      <c r="D120" s="19" t="str">
        <f>'P01'!E114</f>
        <v>NA</v>
      </c>
      <c r="E120" s="19" t="str">
        <f>'P02'!E114</f>
        <v>NC</v>
      </c>
      <c r="F120" s="19" t="str">
        <f>'P03'!E114</f>
        <v>NA</v>
      </c>
      <c r="G120" s="19" t="str">
        <f>'P04'!E114</f>
        <v>NA</v>
      </c>
      <c r="H120" s="19" t="str">
        <f>'P05'!E114</f>
        <v>NA</v>
      </c>
      <c r="I120" s="19" t="str">
        <f>'P06'!E114</f>
        <v>NA</v>
      </c>
      <c r="J120" s="19" t="str">
        <f>'P07'!E114</f>
        <v>NA</v>
      </c>
      <c r="K120" s="19" t="str">
        <f>'P08'!E114</f>
        <v>NA</v>
      </c>
      <c r="L120" s="19" t="str">
        <f>'P09'!E114</f>
        <v>NA</v>
      </c>
      <c r="M120" s="19" t="str">
        <f>'P10'!E114</f>
        <v>NA</v>
      </c>
      <c r="N120" s="19" t="str">
        <f>'P11'!E114</f>
        <v>NA</v>
      </c>
      <c r="O120" s="19" t="str">
        <f>'P12'!E114</f>
        <v>NT</v>
      </c>
      <c r="P120" s="19" t="str">
        <f>'P13'!E114</f>
        <v>NT</v>
      </c>
      <c r="Q120" s="19" t="str">
        <f>'P14'!E114</f>
        <v>NT</v>
      </c>
      <c r="R120" s="19" t="str">
        <f>'P15'!E114</f>
        <v>NT</v>
      </c>
      <c r="S120" s="19" t="str">
        <f>'P16'!E114</f>
        <v>NT</v>
      </c>
      <c r="T120" s="19" t="str">
        <f>'P17'!E114</f>
        <v>NT</v>
      </c>
      <c r="U120" s="19" t="str">
        <f>'P18'!E114</f>
        <v>NT</v>
      </c>
      <c r="V120" s="19" t="str">
        <f>'P19'!E114</f>
        <v>NT</v>
      </c>
      <c r="W120" s="19" t="str">
        <f>'P20'!E114</f>
        <v>NT</v>
      </c>
      <c r="X120" s="19"/>
      <c r="Y120" s="19"/>
      <c r="Z120" s="19"/>
      <c r="AA120" s="19">
        <v>111</v>
      </c>
      <c r="AB120" s="20">
        <f>COUNTIF(BaseDeCalcul!D120:Z120,"C")</f>
        <v>0</v>
      </c>
      <c r="AC120" s="20">
        <f>COUNTIF(BaseDeCalcul!D120:Z120,"NC")</f>
        <v>1</v>
      </c>
      <c r="AD120" s="20">
        <f>COUNTIF(BaseDeCalcul!D120:Z120,"NA")</f>
        <v>10</v>
      </c>
      <c r="AE120" s="21" t="str">
        <f t="shared" si="13"/>
        <v>NC</v>
      </c>
      <c r="AF120" s="20"/>
      <c r="AG120" s="20"/>
      <c r="AH120" s="20"/>
      <c r="AI120" s="20"/>
      <c r="AJ120" s="20"/>
      <c r="AK120" s="19"/>
      <c r="AL120" s="19"/>
    </row>
    <row r="121" spans="1:38">
      <c r="A121" s="19" t="str">
        <f>Criteres!B115</f>
        <v>Navigation</v>
      </c>
      <c r="B121" s="19" t="str">
        <f>Criteres!C115</f>
        <v>12.8</v>
      </c>
      <c r="C121" s="19" t="str">
        <f>Criteres!D115</f>
        <v>A</v>
      </c>
      <c r="D121" s="19" t="str">
        <f>'P01'!E115</f>
        <v>C</v>
      </c>
      <c r="E121" s="19" t="str">
        <f>'P02'!E115</f>
        <v>C</v>
      </c>
      <c r="F121" s="19" t="str">
        <f>'P03'!E115</f>
        <v>C</v>
      </c>
      <c r="G121" s="19" t="str">
        <f>'P04'!E115</f>
        <v>NC</v>
      </c>
      <c r="H121" s="19" t="str">
        <f>'P05'!E115</f>
        <v>C</v>
      </c>
      <c r="I121" s="19" t="str">
        <f>'P06'!E115</f>
        <v>C</v>
      </c>
      <c r="J121" s="19" t="str">
        <f>'P07'!E115</f>
        <v>C</v>
      </c>
      <c r="K121" s="19" t="str">
        <f>'P08'!E115</f>
        <v>C</v>
      </c>
      <c r="L121" s="19" t="str">
        <f>'P09'!E115</f>
        <v>C</v>
      </c>
      <c r="M121" s="19" t="str">
        <f>'P10'!E115</f>
        <v>C</v>
      </c>
      <c r="N121" s="19" t="str">
        <f>'P11'!E115</f>
        <v>C</v>
      </c>
      <c r="O121" s="19" t="str">
        <f>'P12'!E115</f>
        <v>NT</v>
      </c>
      <c r="P121" s="19" t="str">
        <f>'P13'!E115</f>
        <v>NT</v>
      </c>
      <c r="Q121" s="19" t="str">
        <f>'P14'!E115</f>
        <v>NT</v>
      </c>
      <c r="R121" s="19" t="str">
        <f>'P15'!E115</f>
        <v>NT</v>
      </c>
      <c r="S121" s="19" t="str">
        <f>'P16'!E115</f>
        <v>NT</v>
      </c>
      <c r="T121" s="19" t="str">
        <f>'P17'!E115</f>
        <v>NT</v>
      </c>
      <c r="U121" s="19" t="str">
        <f>'P18'!E115</f>
        <v>NT</v>
      </c>
      <c r="V121" s="19" t="str">
        <f>'P19'!E115</f>
        <v>NT</v>
      </c>
      <c r="W121" s="19" t="str">
        <f>'P20'!E115</f>
        <v>NT</v>
      </c>
      <c r="X121" s="19"/>
      <c r="Y121" s="19"/>
      <c r="Z121" s="19"/>
      <c r="AA121" s="19">
        <v>112</v>
      </c>
      <c r="AB121" s="20">
        <f>COUNTIF(BaseDeCalcul!D121:Z121,"C")</f>
        <v>10</v>
      </c>
      <c r="AC121" s="20">
        <f>COUNTIF(BaseDeCalcul!D121:Z121,"NC")</f>
        <v>1</v>
      </c>
      <c r="AD121" s="20">
        <f>COUNTIF(BaseDeCalcul!D121:Z121,"NA")</f>
        <v>0</v>
      </c>
      <c r="AE121" s="21" t="str">
        <f t="shared" si="13"/>
        <v>NC</v>
      </c>
      <c r="AF121" s="20"/>
      <c r="AG121" s="20"/>
      <c r="AH121" s="20"/>
      <c r="AI121" s="20"/>
      <c r="AJ121" s="20"/>
      <c r="AK121" s="19"/>
      <c r="AL121" s="19"/>
    </row>
    <row r="122" spans="1:38">
      <c r="A122" s="19" t="str">
        <f>Criteres!B116</f>
        <v>Navigation</v>
      </c>
      <c r="B122" s="19" t="str">
        <f>Criteres!C116</f>
        <v>12.9</v>
      </c>
      <c r="C122" s="19" t="str">
        <f>Criteres!D116</f>
        <v>A</v>
      </c>
      <c r="D122" s="19" t="str">
        <f>'P01'!E116</f>
        <v>C</v>
      </c>
      <c r="E122" s="19" t="str">
        <f>'P02'!E116</f>
        <v>C</v>
      </c>
      <c r="F122" s="19" t="str">
        <f>'P03'!E116</f>
        <v>C</v>
      </c>
      <c r="G122" s="19" t="str">
        <f>'P04'!E116</f>
        <v>C</v>
      </c>
      <c r="H122" s="19" t="str">
        <f>'P05'!E116</f>
        <v>C</v>
      </c>
      <c r="I122" s="19" t="str">
        <f>'P06'!E116</f>
        <v>C</v>
      </c>
      <c r="J122" s="19" t="str">
        <f>'P07'!E116</f>
        <v>C</v>
      </c>
      <c r="K122" s="19" t="str">
        <f>'P08'!E116</f>
        <v>C</v>
      </c>
      <c r="L122" s="19" t="str">
        <f>'P09'!E116</f>
        <v>C</v>
      </c>
      <c r="M122" s="19" t="str">
        <f>'P10'!E116</f>
        <v>C</v>
      </c>
      <c r="N122" s="19" t="str">
        <f>'P11'!E116</f>
        <v>C</v>
      </c>
      <c r="O122" s="19" t="str">
        <f>'P12'!E116</f>
        <v>NT</v>
      </c>
      <c r="P122" s="19" t="str">
        <f>'P13'!E116</f>
        <v>NT</v>
      </c>
      <c r="Q122" s="19" t="str">
        <f>'P14'!E116</f>
        <v>NT</v>
      </c>
      <c r="R122" s="19" t="str">
        <f>'P15'!E116</f>
        <v>NT</v>
      </c>
      <c r="S122" s="19" t="str">
        <f>'P16'!E116</f>
        <v>NT</v>
      </c>
      <c r="T122" s="19" t="str">
        <f>'P17'!E116</f>
        <v>NT</v>
      </c>
      <c r="U122" s="19" t="str">
        <f>'P18'!E116</f>
        <v>NT</v>
      </c>
      <c r="V122" s="19" t="str">
        <f>'P19'!E116</f>
        <v>NT</v>
      </c>
      <c r="W122" s="19" t="str">
        <f>'P20'!E116</f>
        <v>NT</v>
      </c>
      <c r="X122" s="19"/>
      <c r="Y122" s="19"/>
      <c r="Z122" s="19"/>
      <c r="AA122" s="19">
        <v>113</v>
      </c>
      <c r="AB122" s="20">
        <f>COUNTIF(BaseDeCalcul!D122:Z122,"C")</f>
        <v>11</v>
      </c>
      <c r="AC122" s="20">
        <f>COUNTIF(BaseDeCalcul!D122:Z122,"NC")</f>
        <v>0</v>
      </c>
      <c r="AD122" s="20">
        <f>COUNTIF(BaseDeCalcul!D122:Z122,"NA")</f>
        <v>0</v>
      </c>
      <c r="AE122" s="21" t="str">
        <f t="shared" si="13"/>
        <v>C</v>
      </c>
      <c r="AF122" s="20"/>
      <c r="AG122" s="20"/>
      <c r="AH122" s="20"/>
      <c r="AI122" s="20"/>
      <c r="AJ122" s="20"/>
      <c r="AK122" s="19"/>
      <c r="AL122" s="19"/>
    </row>
    <row r="123" spans="1:38">
      <c r="A123" s="19" t="str">
        <f>Criteres!B117</f>
        <v>Navigation</v>
      </c>
      <c r="B123" s="19" t="str">
        <f>Criteres!C117</f>
        <v>12.10</v>
      </c>
      <c r="C123" s="19" t="str">
        <f>Criteres!D117</f>
        <v>A</v>
      </c>
      <c r="D123" s="19" t="str">
        <f>'P01'!E117</f>
        <v>NA</v>
      </c>
      <c r="E123" s="19" t="str">
        <f>'P02'!E117</f>
        <v>NA</v>
      </c>
      <c r="F123" s="19" t="str">
        <f>'P03'!E117</f>
        <v>NA</v>
      </c>
      <c r="G123" s="19" t="str">
        <f>'P04'!E117</f>
        <v>NA</v>
      </c>
      <c r="H123" s="19" t="str">
        <f>'P05'!E117</f>
        <v>NA</v>
      </c>
      <c r="I123" s="19" t="str">
        <f>'P06'!E117</f>
        <v>NA</v>
      </c>
      <c r="J123" s="19" t="str">
        <f>'P07'!E117</f>
        <v>NA</v>
      </c>
      <c r="K123" s="19" t="str">
        <f>'P08'!E117</f>
        <v>NA</v>
      </c>
      <c r="L123" s="19" t="str">
        <f>'P09'!E117</f>
        <v>NA</v>
      </c>
      <c r="M123" s="19" t="str">
        <f>'P10'!E117</f>
        <v>NA</v>
      </c>
      <c r="N123" s="19" t="str">
        <f>'P11'!E117</f>
        <v>NA</v>
      </c>
      <c r="O123" s="19" t="str">
        <f>'P12'!E117</f>
        <v>NT</v>
      </c>
      <c r="P123" s="19" t="str">
        <f>'P13'!E117</f>
        <v>NT</v>
      </c>
      <c r="Q123" s="19" t="str">
        <f>'P14'!E117</f>
        <v>NT</v>
      </c>
      <c r="R123" s="19" t="str">
        <f>'P15'!E117</f>
        <v>NT</v>
      </c>
      <c r="S123" s="19" t="str">
        <f>'P16'!E117</f>
        <v>NT</v>
      </c>
      <c r="T123" s="19" t="str">
        <f>'P17'!E117</f>
        <v>NT</v>
      </c>
      <c r="U123" s="19" t="str">
        <f>'P18'!E117</f>
        <v>NT</v>
      </c>
      <c r="V123" s="19" t="str">
        <f>'P19'!E117</f>
        <v>NT</v>
      </c>
      <c r="W123" s="19" t="str">
        <f>'P20'!E117</f>
        <v>NT</v>
      </c>
      <c r="X123" s="19"/>
      <c r="Y123" s="19"/>
      <c r="Z123" s="19"/>
      <c r="AA123" s="19">
        <v>114</v>
      </c>
      <c r="AB123" s="20">
        <f>COUNTIF(BaseDeCalcul!D123:Z123,"C")</f>
        <v>0</v>
      </c>
      <c r="AC123" s="20">
        <f>COUNTIF(BaseDeCalcul!D123:Z123,"NC")</f>
        <v>0</v>
      </c>
      <c r="AD123" s="20">
        <f>COUNTIF(BaseDeCalcul!D123:Z123,"NA")</f>
        <v>11</v>
      </c>
      <c r="AE123" s="21" t="str">
        <f t="shared" si="13"/>
        <v>NA</v>
      </c>
      <c r="AF123" s="20"/>
      <c r="AG123" s="20"/>
      <c r="AH123" s="20"/>
      <c r="AI123" s="20"/>
      <c r="AJ123" s="20"/>
      <c r="AK123" s="19"/>
      <c r="AL123" s="19"/>
    </row>
    <row r="124" spans="1:38">
      <c r="A124" s="19" t="str">
        <f>Criteres!B118</f>
        <v>Navigation</v>
      </c>
      <c r="B124" s="19" t="str">
        <f>Criteres!C118</f>
        <v>12.11</v>
      </c>
      <c r="C124" s="19" t="str">
        <f>Criteres!D118</f>
        <v>A</v>
      </c>
      <c r="D124" s="19" t="str">
        <f>'P01'!E118</f>
        <v>NA</v>
      </c>
      <c r="E124" s="19" t="str">
        <f>'P02'!E118</f>
        <v>NA</v>
      </c>
      <c r="F124" s="19" t="str">
        <f>'P03'!E118</f>
        <v>NA</v>
      </c>
      <c r="G124" s="19" t="str">
        <f>'P04'!E118</f>
        <v>NA</v>
      </c>
      <c r="H124" s="19" t="str">
        <f>'P05'!E118</f>
        <v>NA</v>
      </c>
      <c r="I124" s="19" t="str">
        <f>'P06'!E118</f>
        <v>NA</v>
      </c>
      <c r="J124" s="19" t="str">
        <f>'P07'!E118</f>
        <v>NA</v>
      </c>
      <c r="K124" s="19" t="str">
        <f>'P08'!E118</f>
        <v>NA</v>
      </c>
      <c r="L124" s="19" t="str">
        <f>'P09'!E118</f>
        <v>NA</v>
      </c>
      <c r="M124" s="19" t="str">
        <f>'P10'!E118</f>
        <v>NA</v>
      </c>
      <c r="N124" s="19" t="str">
        <f>'P11'!E118</f>
        <v>NA</v>
      </c>
      <c r="O124" s="19" t="str">
        <f>'P12'!E118</f>
        <v>NT</v>
      </c>
      <c r="P124" s="19" t="str">
        <f>'P13'!E118</f>
        <v>NT</v>
      </c>
      <c r="Q124" s="19" t="str">
        <f>'P14'!E118</f>
        <v>NT</v>
      </c>
      <c r="R124" s="19" t="str">
        <f>'P15'!E118</f>
        <v>NT</v>
      </c>
      <c r="S124" s="19" t="str">
        <f>'P16'!E118</f>
        <v>NT</v>
      </c>
      <c r="T124" s="19" t="str">
        <f>'P17'!E118</f>
        <v>NT</v>
      </c>
      <c r="U124" s="19" t="str">
        <f>'P18'!E118</f>
        <v>NT</v>
      </c>
      <c r="V124" s="19" t="str">
        <f>'P19'!E118</f>
        <v>NT</v>
      </c>
      <c r="W124" s="19" t="str">
        <f>'P20'!E118</f>
        <v>NT</v>
      </c>
      <c r="X124" s="19"/>
      <c r="Y124" s="19"/>
      <c r="Z124" s="19"/>
      <c r="AA124" s="19">
        <v>115</v>
      </c>
      <c r="AB124" s="20">
        <f>COUNTIF(BaseDeCalcul!D124:Z124,"C")</f>
        <v>0</v>
      </c>
      <c r="AC124" s="20">
        <f>COUNTIF(BaseDeCalcul!D124:Z124,"NC")</f>
        <v>0</v>
      </c>
      <c r="AD124" s="20">
        <f>COUNTIF(BaseDeCalcul!D124:Z124,"NA")</f>
        <v>11</v>
      </c>
      <c r="AE124" s="21" t="str">
        <f t="shared" si="13"/>
        <v>NA</v>
      </c>
      <c r="AF124" s="20"/>
      <c r="AG124" s="20"/>
      <c r="AH124" s="20"/>
      <c r="AI124" s="20"/>
      <c r="AJ124" s="20"/>
      <c r="AK124" s="19"/>
      <c r="AL124" s="19"/>
    </row>
    <row r="125" spans="1:38">
      <c r="A125" s="19" t="str">
        <f>Criteres!B119</f>
        <v>Navigation</v>
      </c>
      <c r="B125" s="19" t="str">
        <f>Criteres!C119</f>
        <v>12.12</v>
      </c>
      <c r="C125" s="19" t="str">
        <f>Criteres!D119</f>
        <v>AAA</v>
      </c>
      <c r="D125" s="19" t="str">
        <f>'P01'!E119</f>
        <v>NT</v>
      </c>
      <c r="E125" s="19" t="str">
        <f>'P02'!E119</f>
        <v>NT</v>
      </c>
      <c r="F125" s="19" t="str">
        <f>'P03'!E119</f>
        <v>NA</v>
      </c>
      <c r="G125" s="19" t="str">
        <f>'P04'!E119</f>
        <v>NT</v>
      </c>
      <c r="H125" s="19" t="str">
        <f>'P05'!E119</f>
        <v>NT</v>
      </c>
      <c r="I125" s="19" t="str">
        <f>'P06'!E119</f>
        <v>NT</v>
      </c>
      <c r="J125" s="19" t="str">
        <f>'P07'!E119</f>
        <v>NT</v>
      </c>
      <c r="K125" s="19" t="str">
        <f>'P08'!E119</f>
        <v>NT</v>
      </c>
      <c r="L125" s="19" t="str">
        <f>'P09'!E119</f>
        <v>NT</v>
      </c>
      <c r="M125" s="19" t="str">
        <f>'P10'!E119</f>
        <v>NT</v>
      </c>
      <c r="N125" s="19" t="str">
        <f>'P11'!E119</f>
        <v>NT</v>
      </c>
      <c r="O125" s="19" t="str">
        <f>'P12'!E119</f>
        <v>NT</v>
      </c>
      <c r="P125" s="19" t="str">
        <f>'P13'!E119</f>
        <v>NT</v>
      </c>
      <c r="Q125" s="19" t="str">
        <f>'P14'!E119</f>
        <v>NT</v>
      </c>
      <c r="R125" s="19" t="str">
        <f>'P15'!E119</f>
        <v>NT</v>
      </c>
      <c r="S125" s="19" t="str">
        <f>'P16'!E119</f>
        <v>NT</v>
      </c>
      <c r="T125" s="19" t="str">
        <f>'P17'!E119</f>
        <v>NT</v>
      </c>
      <c r="U125" s="19" t="str">
        <f>'P18'!E119</f>
        <v>NT</v>
      </c>
      <c r="V125" s="19" t="str">
        <f>'P19'!E119</f>
        <v>NT</v>
      </c>
      <c r="W125" s="19" t="str">
        <f>'P20'!E119</f>
        <v>NT</v>
      </c>
      <c r="X125" s="19"/>
      <c r="Y125" s="19"/>
      <c r="Z125" s="19"/>
      <c r="AA125" s="19">
        <v>116</v>
      </c>
      <c r="AB125" s="20">
        <f>COUNTIF(BaseDeCalcul!D125:Z125,"C")</f>
        <v>0</v>
      </c>
      <c r="AC125" s="20">
        <f>COUNTIF(BaseDeCalcul!D125:Z125,"NC")</f>
        <v>0</v>
      </c>
      <c r="AD125" s="20">
        <f>COUNTIF(BaseDeCalcul!D125:Z125,"NA")</f>
        <v>1</v>
      </c>
      <c r="AE125" s="21" t="str">
        <f t="shared" si="13"/>
        <v>NA</v>
      </c>
      <c r="AF125" s="20"/>
      <c r="AG125" s="20"/>
      <c r="AH125" s="20"/>
      <c r="AI125" s="20"/>
      <c r="AJ125" s="20"/>
      <c r="AK125" s="19"/>
      <c r="AL125" s="19"/>
    </row>
    <row r="126" spans="1:38">
      <c r="A126" s="19" t="str">
        <f>Criteres!B120</f>
        <v>Navigation</v>
      </c>
      <c r="B126" s="19" t="str">
        <f>Criteres!C120</f>
        <v>12.13</v>
      </c>
      <c r="C126" s="19" t="str">
        <f>Criteres!D120</f>
        <v>AAA</v>
      </c>
      <c r="D126" s="19" t="str">
        <f>'P01'!E120</f>
        <v>NT</v>
      </c>
      <c r="E126" s="19" t="str">
        <f>'P02'!E120</f>
        <v>NT</v>
      </c>
      <c r="F126" s="19" t="str">
        <f>'P03'!E120</f>
        <v>NA</v>
      </c>
      <c r="G126" s="19" t="str">
        <f>'P04'!E120</f>
        <v>NT</v>
      </c>
      <c r="H126" s="19" t="str">
        <f>'P05'!E120</f>
        <v>NT</v>
      </c>
      <c r="I126" s="19" t="str">
        <f>'P06'!E120</f>
        <v>NT</v>
      </c>
      <c r="J126" s="19" t="str">
        <f>'P07'!E120</f>
        <v>NT</v>
      </c>
      <c r="K126" s="19" t="str">
        <f>'P08'!E120</f>
        <v>NT</v>
      </c>
      <c r="L126" s="19" t="str">
        <f>'P09'!E120</f>
        <v>NT</v>
      </c>
      <c r="M126" s="19" t="str">
        <f>'P10'!E120</f>
        <v>NT</v>
      </c>
      <c r="N126" s="19" t="str">
        <f>'P11'!E120</f>
        <v>NT</v>
      </c>
      <c r="O126" s="19" t="str">
        <f>'P12'!E120</f>
        <v>NT</v>
      </c>
      <c r="P126" s="19" t="str">
        <f>'P13'!E120</f>
        <v>NT</v>
      </c>
      <c r="Q126" s="19" t="str">
        <f>'P14'!E120</f>
        <v>NT</v>
      </c>
      <c r="R126" s="19" t="str">
        <f>'P15'!E120</f>
        <v>NT</v>
      </c>
      <c r="S126" s="19" t="str">
        <f>'P16'!E120</f>
        <v>NT</v>
      </c>
      <c r="T126" s="19" t="str">
        <f>'P17'!E120</f>
        <v>NT</v>
      </c>
      <c r="U126" s="19" t="str">
        <f>'P18'!E120</f>
        <v>NT</v>
      </c>
      <c r="V126" s="19" t="str">
        <f>'P19'!E120</f>
        <v>NT</v>
      </c>
      <c r="W126" s="19" t="str">
        <f>'P20'!E120</f>
        <v>NT</v>
      </c>
      <c r="X126" s="19"/>
      <c r="Y126" s="19"/>
      <c r="Z126" s="19"/>
      <c r="AA126" s="19">
        <v>117</v>
      </c>
      <c r="AB126" s="20">
        <f>COUNTIF(BaseDeCalcul!D126:Z126,"C")</f>
        <v>0</v>
      </c>
      <c r="AC126" s="20">
        <f>COUNTIF(BaseDeCalcul!D126:Z126,"NC")</f>
        <v>0</v>
      </c>
      <c r="AD126" s="20">
        <f>COUNTIF(BaseDeCalcul!D126:Z126,"NA")</f>
        <v>1</v>
      </c>
      <c r="AE126" s="21" t="str">
        <f t="shared" si="13"/>
        <v>NA</v>
      </c>
      <c r="AF126" s="20"/>
      <c r="AG126" s="20"/>
      <c r="AH126" s="20"/>
      <c r="AI126" s="20"/>
      <c r="AJ126" s="20"/>
      <c r="AK126" s="19"/>
      <c r="AL126" s="19"/>
    </row>
    <row r="127" spans="1:38">
      <c r="A127" s="19" t="str">
        <f>Criteres!B121</f>
        <v>Navigation</v>
      </c>
      <c r="B127" s="19" t="str">
        <f>Criteres!C121</f>
        <v>12.14</v>
      </c>
      <c r="C127" s="19" t="str">
        <f>Criteres!D121</f>
        <v>AAA</v>
      </c>
      <c r="D127" s="19" t="str">
        <f>'P01'!E121</f>
        <v>NT</v>
      </c>
      <c r="E127" s="19" t="str">
        <f>'P02'!E121</f>
        <v>NT</v>
      </c>
      <c r="F127" s="19" t="str">
        <f>'P03'!E121</f>
        <v>NA</v>
      </c>
      <c r="G127" s="19" t="str">
        <f>'P04'!E121</f>
        <v>NT</v>
      </c>
      <c r="H127" s="19" t="str">
        <f>'P05'!E121</f>
        <v>NT</v>
      </c>
      <c r="I127" s="19" t="str">
        <f>'P06'!E121</f>
        <v>NT</v>
      </c>
      <c r="J127" s="19" t="str">
        <f>'P07'!E121</f>
        <v>NT</v>
      </c>
      <c r="K127" s="19" t="str">
        <f>'P08'!E121</f>
        <v>NT</v>
      </c>
      <c r="L127" s="19" t="str">
        <f>'P09'!E121</f>
        <v>NT</v>
      </c>
      <c r="M127" s="19" t="str">
        <f>'P10'!E121</f>
        <v>NT</v>
      </c>
      <c r="N127" s="19" t="str">
        <f>'P11'!E121</f>
        <v>NT</v>
      </c>
      <c r="O127" s="19" t="str">
        <f>'P12'!E121</f>
        <v>NT</v>
      </c>
      <c r="P127" s="19" t="str">
        <f>'P13'!E121</f>
        <v>NT</v>
      </c>
      <c r="Q127" s="19" t="str">
        <f>'P14'!E121</f>
        <v>NT</v>
      </c>
      <c r="R127" s="19" t="str">
        <f>'P15'!E121</f>
        <v>NT</v>
      </c>
      <c r="S127" s="19" t="str">
        <f>'P16'!E121</f>
        <v>NT</v>
      </c>
      <c r="T127" s="19" t="str">
        <f>'P17'!E121</f>
        <v>NT</v>
      </c>
      <c r="U127" s="19" t="str">
        <f>'P18'!E121</f>
        <v>NT</v>
      </c>
      <c r="V127" s="19" t="str">
        <f>'P19'!E121</f>
        <v>NT</v>
      </c>
      <c r="W127" s="19" t="str">
        <f>'P20'!E121</f>
        <v>NT</v>
      </c>
      <c r="X127" s="19"/>
      <c r="Y127" s="19"/>
      <c r="Z127" s="19"/>
      <c r="AA127" s="19">
        <v>118</v>
      </c>
      <c r="AB127" s="20">
        <f>COUNTIF(BaseDeCalcul!D127:Z127,"C")</f>
        <v>0</v>
      </c>
      <c r="AC127" s="20">
        <f>COUNTIF(BaseDeCalcul!D127:Z127,"NC")</f>
        <v>0</v>
      </c>
      <c r="AD127" s="20">
        <f>COUNTIF(BaseDeCalcul!D127:Z127,"NA")</f>
        <v>1</v>
      </c>
      <c r="AE127" s="21" t="str">
        <f t="shared" si="13"/>
        <v>NA</v>
      </c>
      <c r="AF127" s="20"/>
      <c r="AG127" s="20"/>
      <c r="AH127" s="20"/>
      <c r="AI127" s="20"/>
      <c r="AJ127" s="20"/>
      <c r="AK127" s="19"/>
      <c r="AL127" s="19"/>
    </row>
    <row r="128" spans="1:38">
      <c r="A128" s="19" t="str">
        <f>Criteres!B122</f>
        <v>Consultation</v>
      </c>
      <c r="B128" s="19" t="str">
        <f>Criteres!C122</f>
        <v>13.1</v>
      </c>
      <c r="C128" s="19" t="str">
        <f>Criteres!D122</f>
        <v>A</v>
      </c>
      <c r="D128" s="19" t="str">
        <f>'P01'!E122</f>
        <v>NA</v>
      </c>
      <c r="E128" s="19" t="str">
        <f>'P02'!E122</f>
        <v>NC</v>
      </c>
      <c r="F128" s="19" t="str">
        <f>'P03'!E122</f>
        <v>NA</v>
      </c>
      <c r="G128" s="19" t="str">
        <f>'P04'!E122</f>
        <v>NA</v>
      </c>
      <c r="H128" s="19" t="str">
        <f>'P05'!E122</f>
        <v>NA</v>
      </c>
      <c r="I128" s="19" t="str">
        <f>'P06'!E122</f>
        <v>NA</v>
      </c>
      <c r="J128" s="19" t="str">
        <f>'P07'!E122</f>
        <v>NA</v>
      </c>
      <c r="K128" s="19" t="str">
        <f>'P08'!E122</f>
        <v>NA</v>
      </c>
      <c r="L128" s="19" t="str">
        <f>'P09'!E122</f>
        <v>NA</v>
      </c>
      <c r="M128" s="19" t="str">
        <f>'P10'!E122</f>
        <v>NA</v>
      </c>
      <c r="N128" s="19" t="str">
        <f>'P11'!E122</f>
        <v>NA</v>
      </c>
      <c r="O128" s="19" t="str">
        <f>'P12'!E122</f>
        <v>NT</v>
      </c>
      <c r="P128" s="19" t="str">
        <f>'P13'!E122</f>
        <v>NT</v>
      </c>
      <c r="Q128" s="19" t="str">
        <f>'P14'!E122</f>
        <v>NT</v>
      </c>
      <c r="R128" s="19" t="str">
        <f>'P15'!E122</f>
        <v>NT</v>
      </c>
      <c r="S128" s="19" t="str">
        <f>'P16'!E122</f>
        <v>NT</v>
      </c>
      <c r="T128" s="19" t="str">
        <f>'P17'!E122</f>
        <v>NT</v>
      </c>
      <c r="U128" s="19" t="str">
        <f>'P18'!E122</f>
        <v>NT</v>
      </c>
      <c r="V128" s="19" t="str">
        <f>'P19'!E122</f>
        <v>NT</v>
      </c>
      <c r="W128" s="19" t="str">
        <f>'P20'!E122</f>
        <v>NT</v>
      </c>
      <c r="X128" s="19"/>
      <c r="Y128" s="19"/>
      <c r="Z128" s="19"/>
      <c r="AA128" s="19">
        <v>119</v>
      </c>
      <c r="AB128" s="20">
        <f>COUNTIF(BaseDeCalcul!D128:Z128,"C")</f>
        <v>0</v>
      </c>
      <c r="AC128" s="20">
        <f>COUNTIF(BaseDeCalcul!D128:Z128,"NC")</f>
        <v>1</v>
      </c>
      <c r="AD128" s="20">
        <f>COUNTIF(BaseDeCalcul!D128:Z128,"NA")</f>
        <v>10</v>
      </c>
      <c r="AE128" s="21" t="str">
        <f t="shared" si="13"/>
        <v>NC</v>
      </c>
      <c r="AF128" s="20"/>
      <c r="AG128" s="20"/>
      <c r="AH128" s="20"/>
      <c r="AI128" s="20"/>
      <c r="AJ128" s="20"/>
      <c r="AK128" s="19"/>
      <c r="AL128" s="19"/>
    </row>
    <row r="129" spans="1:38">
      <c r="A129" s="19" t="str">
        <f>Criteres!B123</f>
        <v>Consultation</v>
      </c>
      <c r="B129" s="19" t="str">
        <f>Criteres!C123</f>
        <v>13.2</v>
      </c>
      <c r="C129" s="19" t="str">
        <f>Criteres!D123</f>
        <v>A</v>
      </c>
      <c r="D129" s="19" t="str">
        <f>'P01'!E123</f>
        <v>NA</v>
      </c>
      <c r="E129" s="19" t="str">
        <f>'P02'!E123</f>
        <v>NA</v>
      </c>
      <c r="F129" s="19" t="str">
        <f>'P03'!E123</f>
        <v>NA</v>
      </c>
      <c r="G129" s="19" t="str">
        <f>'P04'!E123</f>
        <v>NA</v>
      </c>
      <c r="H129" s="19" t="str">
        <f>'P05'!E123</f>
        <v>NA</v>
      </c>
      <c r="I129" s="19" t="str">
        <f>'P06'!E123</f>
        <v>NA</v>
      </c>
      <c r="J129" s="19" t="str">
        <f>'P07'!E123</f>
        <v>NA</v>
      </c>
      <c r="K129" s="19" t="str">
        <f>'P08'!E123</f>
        <v>NA</v>
      </c>
      <c r="L129" s="19" t="str">
        <f>'P09'!E123</f>
        <v>NA</v>
      </c>
      <c r="M129" s="19" t="str">
        <f>'P10'!E123</f>
        <v>NA</v>
      </c>
      <c r="N129" s="19" t="str">
        <f>'P11'!E123</f>
        <v>NA</v>
      </c>
      <c r="O129" s="19" t="str">
        <f>'P12'!E123</f>
        <v>NT</v>
      </c>
      <c r="P129" s="19" t="str">
        <f>'P13'!E123</f>
        <v>NT</v>
      </c>
      <c r="Q129" s="19" t="str">
        <f>'P14'!E123</f>
        <v>NT</v>
      </c>
      <c r="R129" s="19" t="str">
        <f>'P15'!E123</f>
        <v>NT</v>
      </c>
      <c r="S129" s="19" t="str">
        <f>'P16'!E123</f>
        <v>NT</v>
      </c>
      <c r="T129" s="19" t="str">
        <f>'P17'!E123</f>
        <v>NT</v>
      </c>
      <c r="U129" s="19" t="str">
        <f>'P18'!E123</f>
        <v>NT</v>
      </c>
      <c r="V129" s="19" t="str">
        <f>'P19'!E123</f>
        <v>NT</v>
      </c>
      <c r="W129" s="19" t="str">
        <f>'P20'!E123</f>
        <v>NT</v>
      </c>
      <c r="X129" s="19"/>
      <c r="Y129" s="19"/>
      <c r="Z129" s="19"/>
      <c r="AA129" s="19">
        <v>120</v>
      </c>
      <c r="AB129" s="20">
        <f>COUNTIF(BaseDeCalcul!D129:Z129,"C")</f>
        <v>0</v>
      </c>
      <c r="AC129" s="20">
        <f>COUNTIF(BaseDeCalcul!D129:Z129,"NC")</f>
        <v>0</v>
      </c>
      <c r="AD129" s="20">
        <f>COUNTIF(BaseDeCalcul!D129:Z129,"NA")</f>
        <v>11</v>
      </c>
      <c r="AE129" s="21" t="str">
        <f t="shared" si="13"/>
        <v>NA</v>
      </c>
      <c r="AF129" s="20"/>
      <c r="AG129" s="20"/>
      <c r="AH129" s="20"/>
      <c r="AI129" s="20"/>
      <c r="AJ129" s="20"/>
      <c r="AK129" s="19"/>
      <c r="AL129" s="19"/>
    </row>
    <row r="130" spans="1:38">
      <c r="A130" s="19" t="str">
        <f>Criteres!B124</f>
        <v>Consultation</v>
      </c>
      <c r="B130" s="19" t="str">
        <f>Criteres!C124</f>
        <v>13.3</v>
      </c>
      <c r="C130" s="19" t="str">
        <f>Criteres!D124</f>
        <v>A</v>
      </c>
      <c r="D130" s="19" t="str">
        <f>'P01'!E124</f>
        <v>NA</v>
      </c>
      <c r="E130" s="19" t="str">
        <f>'P02'!E124</f>
        <v>NA</v>
      </c>
      <c r="F130" s="19" t="str">
        <f>'P03'!E124</f>
        <v>NA</v>
      </c>
      <c r="G130" s="19" t="str">
        <f>'P04'!E124</f>
        <v>NA</v>
      </c>
      <c r="H130" s="19" t="str">
        <f>'P05'!E124</f>
        <v>NA</v>
      </c>
      <c r="I130" s="19" t="str">
        <f>'P06'!E124</f>
        <v>NA</v>
      </c>
      <c r="J130" s="19" t="str">
        <f>'P07'!E124</f>
        <v>NA</v>
      </c>
      <c r="K130" s="19" t="str">
        <f>'P08'!E124</f>
        <v>NA</v>
      </c>
      <c r="L130" s="19" t="str">
        <f>'P09'!E124</f>
        <v>NA</v>
      </c>
      <c r="M130" s="19" t="str">
        <f>'P10'!E124</f>
        <v>NA</v>
      </c>
      <c r="N130" s="19" t="str">
        <f>'P11'!E124</f>
        <v>NA</v>
      </c>
      <c r="O130" s="19" t="str">
        <f>'P12'!E124</f>
        <v>NT</v>
      </c>
      <c r="P130" s="19" t="str">
        <f>'P13'!E124</f>
        <v>NT</v>
      </c>
      <c r="Q130" s="19" t="str">
        <f>'P14'!E124</f>
        <v>NT</v>
      </c>
      <c r="R130" s="19" t="str">
        <f>'P15'!E124</f>
        <v>NT</v>
      </c>
      <c r="S130" s="19" t="str">
        <f>'P16'!E124</f>
        <v>NT</v>
      </c>
      <c r="T130" s="19" t="str">
        <f>'P17'!E124</f>
        <v>NT</v>
      </c>
      <c r="U130" s="19" t="str">
        <f>'P18'!E124</f>
        <v>NT</v>
      </c>
      <c r="V130" s="19" t="str">
        <f>'P19'!E124</f>
        <v>NT</v>
      </c>
      <c r="W130" s="19" t="str">
        <f>'P20'!E124</f>
        <v>NT</v>
      </c>
      <c r="X130" s="19"/>
      <c r="Y130" s="19"/>
      <c r="Z130" s="19"/>
      <c r="AA130" s="19">
        <v>121</v>
      </c>
      <c r="AB130" s="20">
        <f>COUNTIF(BaseDeCalcul!D130:Z130,"C")</f>
        <v>0</v>
      </c>
      <c r="AC130" s="20">
        <f>COUNTIF(BaseDeCalcul!D130:Z130,"NC")</f>
        <v>0</v>
      </c>
      <c r="AD130" s="20">
        <f>COUNTIF(BaseDeCalcul!D130:Z130,"NA")</f>
        <v>11</v>
      </c>
      <c r="AE130" s="21" t="str">
        <f t="shared" si="13"/>
        <v>NA</v>
      </c>
      <c r="AF130" s="20"/>
      <c r="AG130" s="20"/>
      <c r="AH130" s="20"/>
      <c r="AI130" s="20"/>
      <c r="AJ130" s="20"/>
      <c r="AK130" s="19"/>
      <c r="AL130" s="19"/>
    </row>
    <row r="131" spans="1:38">
      <c r="A131" s="19" t="str">
        <f>Criteres!B125</f>
        <v>Consultation</v>
      </c>
      <c r="B131" s="19" t="str">
        <f>Criteres!C125</f>
        <v>13.4</v>
      </c>
      <c r="C131" s="19" t="str">
        <f>Criteres!D125</f>
        <v>A</v>
      </c>
      <c r="D131" s="19" t="str">
        <f>'P01'!E125</f>
        <v>NA</v>
      </c>
      <c r="E131" s="19" t="str">
        <f>'P02'!E125</f>
        <v>NA</v>
      </c>
      <c r="F131" s="19" t="str">
        <f>'P03'!E125</f>
        <v>NA</v>
      </c>
      <c r="G131" s="19" t="str">
        <f>'P04'!E125</f>
        <v>NA</v>
      </c>
      <c r="H131" s="19" t="str">
        <f>'P05'!E125</f>
        <v>NA</v>
      </c>
      <c r="I131" s="19" t="str">
        <f>'P06'!E125</f>
        <v>NA</v>
      </c>
      <c r="J131" s="19" t="str">
        <f>'P07'!E125</f>
        <v>NA</v>
      </c>
      <c r="K131" s="19" t="str">
        <f>'P08'!E125</f>
        <v>NA</v>
      </c>
      <c r="L131" s="19" t="str">
        <f>'P09'!E125</f>
        <v>NA</v>
      </c>
      <c r="M131" s="19" t="str">
        <f>'P10'!E125</f>
        <v>NA</v>
      </c>
      <c r="N131" s="19" t="str">
        <f>'P11'!E125</f>
        <v>NA</v>
      </c>
      <c r="O131" s="19" t="str">
        <f>'P12'!E125</f>
        <v>NT</v>
      </c>
      <c r="P131" s="19" t="str">
        <f>'P13'!E125</f>
        <v>NT</v>
      </c>
      <c r="Q131" s="19" t="str">
        <f>'P14'!E125</f>
        <v>NT</v>
      </c>
      <c r="R131" s="19" t="str">
        <f>'P15'!E125</f>
        <v>NT</v>
      </c>
      <c r="S131" s="19" t="str">
        <f>'P16'!E125</f>
        <v>NT</v>
      </c>
      <c r="T131" s="19" t="str">
        <f>'P17'!E125</f>
        <v>NT</v>
      </c>
      <c r="U131" s="19" t="str">
        <f>'P18'!E125</f>
        <v>NT</v>
      </c>
      <c r="V131" s="19" t="str">
        <f>'P19'!E125</f>
        <v>NT</v>
      </c>
      <c r="W131" s="19" t="str">
        <f>'P20'!E125</f>
        <v>NT</v>
      </c>
      <c r="X131" s="19"/>
      <c r="Y131" s="19"/>
      <c r="Z131" s="19"/>
      <c r="AA131" s="19">
        <v>122</v>
      </c>
      <c r="AB131" s="20">
        <f>COUNTIF(BaseDeCalcul!D131:Z131,"C")</f>
        <v>0</v>
      </c>
      <c r="AC131" s="20">
        <f>COUNTIF(BaseDeCalcul!D131:Z131,"NC")</f>
        <v>0</v>
      </c>
      <c r="AD131" s="20">
        <f>COUNTIF(BaseDeCalcul!D131:Z131,"NA")</f>
        <v>11</v>
      </c>
      <c r="AE131" s="21" t="str">
        <f t="shared" si="13"/>
        <v>NA</v>
      </c>
      <c r="AF131" s="20"/>
      <c r="AG131" s="20"/>
      <c r="AH131" s="20"/>
      <c r="AI131" s="20"/>
      <c r="AJ131" s="20"/>
      <c r="AK131" s="19"/>
      <c r="AL131" s="19"/>
    </row>
    <row r="132" spans="1:38">
      <c r="A132" s="19" t="str">
        <f>Criteres!B126</f>
        <v>Consultation</v>
      </c>
      <c r="B132" s="19" t="str">
        <f>Criteres!C126</f>
        <v>13.5</v>
      </c>
      <c r="C132" s="19" t="str">
        <f>Criteres!D126</f>
        <v>A</v>
      </c>
      <c r="D132" s="19" t="str">
        <f>'P01'!E126</f>
        <v>NA</v>
      </c>
      <c r="E132" s="19" t="str">
        <f>'P02'!E126</f>
        <v>NA</v>
      </c>
      <c r="F132" s="19" t="str">
        <f>'P03'!E126</f>
        <v>NA</v>
      </c>
      <c r="G132" s="19" t="str">
        <f>'P04'!E126</f>
        <v>NA</v>
      </c>
      <c r="H132" s="19" t="str">
        <f>'P05'!E126</f>
        <v>NA</v>
      </c>
      <c r="I132" s="19" t="str">
        <f>'P06'!E126</f>
        <v>NA</v>
      </c>
      <c r="J132" s="19" t="str">
        <f>'P07'!E126</f>
        <v>NA</v>
      </c>
      <c r="K132" s="19" t="str">
        <f>'P08'!E126</f>
        <v>NA</v>
      </c>
      <c r="L132" s="19" t="str">
        <f>'P09'!E126</f>
        <v>NA</v>
      </c>
      <c r="M132" s="19" t="str">
        <f>'P10'!E126</f>
        <v>NA</v>
      </c>
      <c r="N132" s="19" t="str">
        <f>'P11'!E126</f>
        <v>NA</v>
      </c>
      <c r="O132" s="19" t="str">
        <f>'P12'!E126</f>
        <v>NT</v>
      </c>
      <c r="P132" s="19" t="str">
        <f>'P13'!E126</f>
        <v>NT</v>
      </c>
      <c r="Q132" s="19" t="str">
        <f>'P14'!E126</f>
        <v>NT</v>
      </c>
      <c r="R132" s="19" t="str">
        <f>'P15'!E126</f>
        <v>NT</v>
      </c>
      <c r="S132" s="19" t="str">
        <f>'P16'!E126</f>
        <v>NT</v>
      </c>
      <c r="T132" s="19" t="str">
        <f>'P17'!E126</f>
        <v>NT</v>
      </c>
      <c r="U132" s="19" t="str">
        <f>'P18'!E126</f>
        <v>NT</v>
      </c>
      <c r="V132" s="19" t="str">
        <f>'P19'!E126</f>
        <v>NT</v>
      </c>
      <c r="W132" s="19" t="str">
        <f>'P20'!E126</f>
        <v>NT</v>
      </c>
      <c r="X132" s="19"/>
      <c r="Y132" s="19"/>
      <c r="Z132" s="19"/>
      <c r="AA132" s="19">
        <v>123</v>
      </c>
      <c r="AB132" s="20">
        <f>COUNTIF(BaseDeCalcul!D132:Z132,"C")</f>
        <v>0</v>
      </c>
      <c r="AC132" s="20">
        <f>COUNTIF(BaseDeCalcul!D132:Z132,"NC")</f>
        <v>0</v>
      </c>
      <c r="AD132" s="20">
        <f>COUNTIF(BaseDeCalcul!D132:Z132,"NA")</f>
        <v>11</v>
      </c>
      <c r="AE132" s="21" t="str">
        <f t="shared" si="13"/>
        <v>NA</v>
      </c>
      <c r="AF132" s="20"/>
      <c r="AG132" s="20"/>
      <c r="AH132" s="20"/>
      <c r="AI132" s="20"/>
      <c r="AJ132" s="20"/>
      <c r="AK132" s="19"/>
      <c r="AL132" s="19"/>
    </row>
    <row r="133" spans="1:38">
      <c r="A133" s="19" t="str">
        <f>Criteres!B127</f>
        <v>Consultation</v>
      </c>
      <c r="B133" s="19" t="str">
        <f>Criteres!C127</f>
        <v>13.6</v>
      </c>
      <c r="C133" s="19" t="str">
        <f>Criteres!D127</f>
        <v>A</v>
      </c>
      <c r="D133" s="19" t="str">
        <f>'P01'!E127</f>
        <v>C</v>
      </c>
      <c r="E133" s="19" t="str">
        <f>'P02'!E127</f>
        <v>NA</v>
      </c>
      <c r="F133" s="19" t="str">
        <f>'P03'!E127</f>
        <v>NA</v>
      </c>
      <c r="G133" s="19" t="str">
        <f>'P04'!E127</f>
        <v>NA</v>
      </c>
      <c r="H133" s="19" t="str">
        <f>'P05'!E127</f>
        <v>NA</v>
      </c>
      <c r="I133" s="19" t="str">
        <f>'P06'!E127</f>
        <v>NA</v>
      </c>
      <c r="J133" s="19" t="str">
        <f>'P07'!E127</f>
        <v>NA</v>
      </c>
      <c r="K133" s="19" t="str">
        <f>'P08'!E127</f>
        <v>NA</v>
      </c>
      <c r="L133" s="19" t="str">
        <f>'P09'!E127</f>
        <v>NA</v>
      </c>
      <c r="M133" s="19" t="str">
        <f>'P10'!E127</f>
        <v>NA</v>
      </c>
      <c r="N133" s="19" t="str">
        <f>'P11'!E127</f>
        <v>NA</v>
      </c>
      <c r="O133" s="19" t="str">
        <f>'P12'!E127</f>
        <v>NT</v>
      </c>
      <c r="P133" s="19" t="str">
        <f>'P13'!E127</f>
        <v>NT</v>
      </c>
      <c r="Q133" s="19" t="str">
        <f>'P14'!E127</f>
        <v>NT</v>
      </c>
      <c r="R133" s="19" t="str">
        <f>'P15'!E127</f>
        <v>NT</v>
      </c>
      <c r="S133" s="19" t="str">
        <f>'P16'!E127</f>
        <v>NT</v>
      </c>
      <c r="T133" s="19" t="str">
        <f>'P17'!E127</f>
        <v>NT</v>
      </c>
      <c r="U133" s="19" t="str">
        <f>'P18'!E127</f>
        <v>NT</v>
      </c>
      <c r="V133" s="19" t="str">
        <f>'P19'!E127</f>
        <v>NT</v>
      </c>
      <c r="W133" s="19" t="str">
        <f>'P20'!E127</f>
        <v>NT</v>
      </c>
      <c r="X133" s="19"/>
      <c r="Y133" s="19"/>
      <c r="Z133" s="19"/>
      <c r="AA133" s="19">
        <v>124</v>
      </c>
      <c r="AB133" s="20">
        <f>COUNTIF(BaseDeCalcul!D133:Z133,"C")</f>
        <v>1</v>
      </c>
      <c r="AC133" s="20">
        <f>COUNTIF(BaseDeCalcul!D133:Z133,"NC")</f>
        <v>0</v>
      </c>
      <c r="AD133" s="20">
        <f>COUNTIF(BaseDeCalcul!D133:Z133,"NA")</f>
        <v>10</v>
      </c>
      <c r="AE133" s="21" t="str">
        <f t="shared" si="13"/>
        <v>C</v>
      </c>
      <c r="AF133" s="20"/>
      <c r="AG133" s="20"/>
      <c r="AH133" s="20"/>
      <c r="AI133" s="20"/>
      <c r="AJ133" s="20"/>
      <c r="AK133" s="19"/>
      <c r="AL133" s="19"/>
    </row>
    <row r="134" spans="1:38">
      <c r="A134" s="19" t="str">
        <f>Criteres!B128</f>
        <v>Consultation</v>
      </c>
      <c r="B134" s="19" t="str">
        <f>Criteres!C128</f>
        <v>13.7</v>
      </c>
      <c r="C134" s="19" t="str">
        <f>Criteres!D128</f>
        <v>A</v>
      </c>
      <c r="D134" s="19" t="str">
        <f>'P01'!E128</f>
        <v>NA</v>
      </c>
      <c r="E134" s="19" t="str">
        <f>'P02'!E128</f>
        <v>NA</v>
      </c>
      <c r="F134" s="19" t="str">
        <f>'P03'!E128</f>
        <v>NA</v>
      </c>
      <c r="G134" s="19" t="str">
        <f>'P04'!E128</f>
        <v>NA</v>
      </c>
      <c r="H134" s="19" t="str">
        <f>'P05'!E128</f>
        <v>NA</v>
      </c>
      <c r="I134" s="19" t="str">
        <f>'P06'!E128</f>
        <v>NA</v>
      </c>
      <c r="J134" s="19" t="str">
        <f>'P07'!E128</f>
        <v>NA</v>
      </c>
      <c r="K134" s="19" t="str">
        <f>'P08'!E128</f>
        <v>NA</v>
      </c>
      <c r="L134" s="19" t="str">
        <f>'P09'!E128</f>
        <v>NA</v>
      </c>
      <c r="M134" s="19" t="str">
        <f>'P10'!E128</f>
        <v>NA</v>
      </c>
      <c r="N134" s="19" t="str">
        <f>'P11'!E128</f>
        <v>NA</v>
      </c>
      <c r="O134" s="19" t="str">
        <f>'P12'!E128</f>
        <v>NT</v>
      </c>
      <c r="P134" s="19" t="str">
        <f>'P13'!E128</f>
        <v>NT</v>
      </c>
      <c r="Q134" s="19" t="str">
        <f>'P14'!E128</f>
        <v>NT</v>
      </c>
      <c r="R134" s="19" t="str">
        <f>'P15'!E128</f>
        <v>NT</v>
      </c>
      <c r="S134" s="19" t="str">
        <f>'P16'!E128</f>
        <v>NT</v>
      </c>
      <c r="T134" s="19" t="str">
        <f>'P17'!E128</f>
        <v>NT</v>
      </c>
      <c r="U134" s="19" t="str">
        <f>'P18'!E128</f>
        <v>NT</v>
      </c>
      <c r="V134" s="19" t="str">
        <f>'P19'!E128</f>
        <v>NT</v>
      </c>
      <c r="W134" s="19" t="str">
        <f>'P20'!E128</f>
        <v>NT</v>
      </c>
      <c r="X134" s="19"/>
      <c r="Y134" s="19"/>
      <c r="Z134" s="19"/>
      <c r="AA134" s="19">
        <v>125</v>
      </c>
      <c r="AB134" s="20">
        <f>COUNTIF(BaseDeCalcul!D134:Z134,"C")</f>
        <v>0</v>
      </c>
      <c r="AC134" s="20">
        <f>COUNTIF(BaseDeCalcul!D134:Z134,"NC")</f>
        <v>0</v>
      </c>
      <c r="AD134" s="20">
        <f>COUNTIF(BaseDeCalcul!D134:Z134,"NA")</f>
        <v>11</v>
      </c>
      <c r="AE134" s="21" t="str">
        <f t="shared" si="13"/>
        <v>NA</v>
      </c>
      <c r="AF134" s="20"/>
      <c r="AG134" s="20"/>
      <c r="AH134" s="20"/>
      <c r="AI134" s="20"/>
      <c r="AJ134" s="20"/>
      <c r="AK134" s="19"/>
      <c r="AL134" s="19"/>
    </row>
    <row r="135" spans="1:38">
      <c r="A135" s="19" t="str">
        <f>Criteres!B129</f>
        <v>Consultation</v>
      </c>
      <c r="B135" s="19" t="str">
        <f>Criteres!C129</f>
        <v>13.8</v>
      </c>
      <c r="C135" s="19" t="str">
        <f>Criteres!D129</f>
        <v>A</v>
      </c>
      <c r="D135" s="19" t="str">
        <f>'P01'!E129</f>
        <v>NA</v>
      </c>
      <c r="E135" s="19" t="str">
        <f>'P02'!E129</f>
        <v>NA</v>
      </c>
      <c r="F135" s="19" t="str">
        <f>'P03'!E129</f>
        <v>NA</v>
      </c>
      <c r="G135" s="19" t="str">
        <f>'P04'!E129</f>
        <v>NA</v>
      </c>
      <c r="H135" s="19" t="str">
        <f>'P05'!E129</f>
        <v>NA</v>
      </c>
      <c r="I135" s="19" t="str">
        <f>'P06'!E129</f>
        <v>NA</v>
      </c>
      <c r="J135" s="19" t="str">
        <f>'P07'!E129</f>
        <v>NA</v>
      </c>
      <c r="K135" s="19" t="str">
        <f>'P08'!E129</f>
        <v>NA</v>
      </c>
      <c r="L135" s="19" t="str">
        <f>'P09'!E129</f>
        <v>NA</v>
      </c>
      <c r="M135" s="19" t="str">
        <f>'P10'!E129</f>
        <v>NA</v>
      </c>
      <c r="N135" s="19" t="str">
        <f>'P11'!E129</f>
        <v>NA</v>
      </c>
      <c r="O135" s="19" t="str">
        <f>'P12'!E129</f>
        <v>NT</v>
      </c>
      <c r="P135" s="19" t="str">
        <f>'P13'!E129</f>
        <v>NT</v>
      </c>
      <c r="Q135" s="19" t="str">
        <f>'P14'!E129</f>
        <v>NT</v>
      </c>
      <c r="R135" s="19" t="str">
        <f>'P15'!E129</f>
        <v>NT</v>
      </c>
      <c r="S135" s="19" t="str">
        <f>'P16'!E129</f>
        <v>NT</v>
      </c>
      <c r="T135" s="19" t="str">
        <f>'P17'!E129</f>
        <v>NT</v>
      </c>
      <c r="U135" s="19" t="str">
        <f>'P18'!E129</f>
        <v>NT</v>
      </c>
      <c r="V135" s="19" t="str">
        <f>'P19'!E129</f>
        <v>NT</v>
      </c>
      <c r="W135" s="19" t="str">
        <f>'P20'!E129</f>
        <v>NT</v>
      </c>
      <c r="X135" s="19"/>
      <c r="Y135" s="19"/>
      <c r="Z135" s="19"/>
      <c r="AA135" s="19">
        <v>126</v>
      </c>
      <c r="AB135" s="20">
        <f>COUNTIF(BaseDeCalcul!D135:Z135,"C")</f>
        <v>0</v>
      </c>
      <c r="AC135" s="20">
        <f>COUNTIF(BaseDeCalcul!D135:Z135,"NC")</f>
        <v>0</v>
      </c>
      <c r="AD135" s="20">
        <f>COUNTIF(BaseDeCalcul!D135:Z135,"NA")</f>
        <v>11</v>
      </c>
      <c r="AE135" s="21" t="str">
        <f t="shared" si="13"/>
        <v>NA</v>
      </c>
      <c r="AF135" s="20"/>
      <c r="AG135" s="20"/>
      <c r="AH135" s="20"/>
      <c r="AI135" s="20"/>
      <c r="AJ135" s="20"/>
      <c r="AK135" s="19"/>
      <c r="AL135" s="19"/>
    </row>
    <row r="136" spans="1:38">
      <c r="A136" s="19" t="str">
        <f>Criteres!B130</f>
        <v>Consultation</v>
      </c>
      <c r="B136" s="19" t="str">
        <f>Criteres!C130</f>
        <v>13.9</v>
      </c>
      <c r="C136" s="19" t="str">
        <f>Criteres!D130</f>
        <v>AA</v>
      </c>
      <c r="D136" s="19" t="str">
        <f>'P01'!E130</f>
        <v>NA</v>
      </c>
      <c r="E136" s="19" t="str">
        <f>'P02'!E130</f>
        <v>C</v>
      </c>
      <c r="F136" s="19" t="str">
        <f>'P03'!E130</f>
        <v>NA</v>
      </c>
      <c r="G136" s="19" t="str">
        <f>'P04'!E130</f>
        <v>NA</v>
      </c>
      <c r="H136" s="19" t="str">
        <f>'P05'!E130</f>
        <v>NA</v>
      </c>
      <c r="I136" s="19" t="str">
        <f>'P06'!E130</f>
        <v>NA</v>
      </c>
      <c r="J136" s="19" t="str">
        <f>'P07'!E130</f>
        <v>NA</v>
      </c>
      <c r="K136" s="19" t="str">
        <f>'P08'!E130</f>
        <v>NA</v>
      </c>
      <c r="L136" s="19" t="str">
        <f>'P09'!E130</f>
        <v>NA</v>
      </c>
      <c r="M136" s="19" t="str">
        <f>'P10'!E130</f>
        <v>NA</v>
      </c>
      <c r="N136" s="19" t="str">
        <f>'P11'!E130</f>
        <v>NA</v>
      </c>
      <c r="O136" s="19" t="str">
        <f>'P12'!E130</f>
        <v>NT</v>
      </c>
      <c r="P136" s="19" t="str">
        <f>'P13'!E130</f>
        <v>NT</v>
      </c>
      <c r="Q136" s="19" t="str">
        <f>'P14'!E130</f>
        <v>NT</v>
      </c>
      <c r="R136" s="19" t="str">
        <f>'P15'!E130</f>
        <v>NT</v>
      </c>
      <c r="S136" s="19" t="str">
        <f>'P16'!E130</f>
        <v>NT</v>
      </c>
      <c r="T136" s="19" t="str">
        <f>'P17'!E130</f>
        <v>NT</v>
      </c>
      <c r="U136" s="19" t="str">
        <f>'P18'!E130</f>
        <v>NT</v>
      </c>
      <c r="V136" s="19" t="str">
        <f>'P19'!E130</f>
        <v>NT</v>
      </c>
      <c r="W136" s="19" t="str">
        <f>'P20'!E130</f>
        <v>NT</v>
      </c>
      <c r="X136" s="19"/>
      <c r="Y136" s="19"/>
      <c r="Z136" s="19"/>
      <c r="AA136" s="19">
        <v>127</v>
      </c>
      <c r="AB136" s="20">
        <f>COUNTIF(BaseDeCalcul!D136:Z136,"C")</f>
        <v>1</v>
      </c>
      <c r="AC136" s="20">
        <f>COUNTIF(BaseDeCalcul!D136:Z136,"NC")</f>
        <v>0</v>
      </c>
      <c r="AD136" s="20">
        <f>COUNTIF(BaseDeCalcul!D136:Z136,"NA")</f>
        <v>10</v>
      </c>
      <c r="AE136" s="21" t="str">
        <f t="shared" si="13"/>
        <v>C</v>
      </c>
      <c r="AF136" s="20"/>
      <c r="AG136" s="20"/>
      <c r="AH136" s="20"/>
      <c r="AI136" s="20"/>
      <c r="AJ136" s="20"/>
      <c r="AK136" s="19"/>
      <c r="AL136" s="19"/>
    </row>
    <row r="137" spans="1:38">
      <c r="A137" s="19" t="str">
        <f>Criteres!B131</f>
        <v>Consultation</v>
      </c>
      <c r="B137" s="19" t="str">
        <f>Criteres!C131</f>
        <v>13.10</v>
      </c>
      <c r="C137" s="19" t="str">
        <f>Criteres!D131</f>
        <v>A</v>
      </c>
      <c r="D137" s="19" t="str">
        <f>'P01'!E131</f>
        <v>NA</v>
      </c>
      <c r="E137" s="19" t="str">
        <f>'P02'!E131</f>
        <v>NA</v>
      </c>
      <c r="F137" s="19" t="str">
        <f>'P03'!E131</f>
        <v>NA</v>
      </c>
      <c r="G137" s="19" t="str">
        <f>'P04'!E131</f>
        <v>NA</v>
      </c>
      <c r="H137" s="19" t="str">
        <f>'P05'!E131</f>
        <v>NA</v>
      </c>
      <c r="I137" s="19" t="str">
        <f>'P06'!E131</f>
        <v>NA</v>
      </c>
      <c r="J137" s="19" t="str">
        <f>'P07'!E131</f>
        <v>NA</v>
      </c>
      <c r="K137" s="19" t="str">
        <f>'P08'!E131</f>
        <v>NA</v>
      </c>
      <c r="L137" s="19" t="str">
        <f>'P09'!E131</f>
        <v>NA</v>
      </c>
      <c r="M137" s="19" t="str">
        <f>'P10'!E131</f>
        <v>NA</v>
      </c>
      <c r="N137" s="19" t="str">
        <f>'P11'!E131</f>
        <v>NA</v>
      </c>
      <c r="O137" s="19" t="str">
        <f>'P12'!E131</f>
        <v>NT</v>
      </c>
      <c r="P137" s="19" t="str">
        <f>'P13'!E131</f>
        <v>NT</v>
      </c>
      <c r="Q137" s="19" t="str">
        <f>'P14'!E131</f>
        <v>NT</v>
      </c>
      <c r="R137" s="19" t="str">
        <f>'P15'!E131</f>
        <v>NT</v>
      </c>
      <c r="S137" s="19" t="str">
        <f>'P16'!E131</f>
        <v>NT</v>
      </c>
      <c r="T137" s="19" t="str">
        <f>'P17'!E131</f>
        <v>NT</v>
      </c>
      <c r="U137" s="19" t="str">
        <f>'P18'!E131</f>
        <v>NT</v>
      </c>
      <c r="V137" s="19" t="str">
        <f>'P19'!E131</f>
        <v>NT</v>
      </c>
      <c r="W137" s="19" t="str">
        <f>'P20'!E131</f>
        <v>NT</v>
      </c>
      <c r="X137" s="19"/>
      <c r="Y137" s="19"/>
      <c r="Z137" s="19"/>
      <c r="AA137" s="19">
        <v>128</v>
      </c>
      <c r="AB137" s="20">
        <f>COUNTIF(BaseDeCalcul!D137:Z137,"C")</f>
        <v>0</v>
      </c>
      <c r="AC137" s="20">
        <f>COUNTIF(BaseDeCalcul!D137:Z137,"NC")</f>
        <v>0</v>
      </c>
      <c r="AD137" s="20">
        <f>COUNTIF(BaseDeCalcul!D137:Z137,"NA")</f>
        <v>11</v>
      </c>
      <c r="AE137" s="21" t="str">
        <f t="shared" si="13"/>
        <v>NA</v>
      </c>
      <c r="AF137" s="20"/>
      <c r="AG137" s="20"/>
      <c r="AH137" s="20"/>
      <c r="AI137" s="20"/>
      <c r="AJ137" s="20"/>
      <c r="AK137" s="19"/>
      <c r="AL137" s="19"/>
    </row>
    <row r="138" spans="1:38">
      <c r="A138" s="19" t="str">
        <f>Criteres!B132</f>
        <v>Consultation</v>
      </c>
      <c r="B138" s="19" t="str">
        <f>Criteres!C132</f>
        <v>13.11</v>
      </c>
      <c r="C138" s="19" t="str">
        <f>Criteres!D132</f>
        <v>A</v>
      </c>
      <c r="D138" s="19" t="str">
        <f>'P01'!E132</f>
        <v>NA</v>
      </c>
      <c r="E138" s="19" t="str">
        <f>'P02'!E132</f>
        <v>NA</v>
      </c>
      <c r="F138" s="19" t="str">
        <f>'P03'!E132</f>
        <v>NA</v>
      </c>
      <c r="G138" s="19" t="str">
        <f>'P04'!E132</f>
        <v>NA</v>
      </c>
      <c r="H138" s="19" t="str">
        <f>'P05'!E132</f>
        <v>NA</v>
      </c>
      <c r="I138" s="19" t="str">
        <f>'P06'!E132</f>
        <v>NA</v>
      </c>
      <c r="J138" s="19" t="str">
        <f>'P07'!E132</f>
        <v>NA</v>
      </c>
      <c r="K138" s="19" t="str">
        <f>'P08'!E132</f>
        <v>NA</v>
      </c>
      <c r="L138" s="19" t="str">
        <f>'P09'!E132</f>
        <v>NA</v>
      </c>
      <c r="M138" s="19" t="str">
        <f>'P10'!E132</f>
        <v>NA</v>
      </c>
      <c r="N138" s="19" t="str">
        <f>'P11'!E132</f>
        <v>NA</v>
      </c>
      <c r="O138" s="19" t="str">
        <f>'P12'!E132</f>
        <v>NT</v>
      </c>
      <c r="P138" s="19" t="str">
        <f>'P13'!E132</f>
        <v>NT</v>
      </c>
      <c r="Q138" s="19" t="str">
        <f>'P14'!E132</f>
        <v>NT</v>
      </c>
      <c r="R138" s="19" t="str">
        <f>'P15'!E132</f>
        <v>NT</v>
      </c>
      <c r="S138" s="19" t="str">
        <f>'P16'!E132</f>
        <v>NT</v>
      </c>
      <c r="T138" s="19" t="str">
        <f>'P17'!E132</f>
        <v>NT</v>
      </c>
      <c r="U138" s="19" t="str">
        <f>'P18'!E132</f>
        <v>NT</v>
      </c>
      <c r="V138" s="19" t="str">
        <f>'P19'!E132</f>
        <v>NT</v>
      </c>
      <c r="W138" s="19" t="str">
        <f>'P20'!E132</f>
        <v>NT</v>
      </c>
      <c r="X138" s="19"/>
      <c r="Y138" s="19"/>
      <c r="Z138" s="19"/>
      <c r="AA138" s="19">
        <v>129</v>
      </c>
      <c r="AB138" s="20">
        <f>COUNTIF(BaseDeCalcul!D138:Z138,"C")</f>
        <v>0</v>
      </c>
      <c r="AC138" s="20">
        <f>COUNTIF(BaseDeCalcul!D138:Z138,"NC")</f>
        <v>0</v>
      </c>
      <c r="AD138" s="20">
        <f>COUNTIF(BaseDeCalcul!D138:Z138,"NA")</f>
        <v>11</v>
      </c>
      <c r="AE138" s="21" t="str">
        <f t="shared" si="13"/>
        <v>NA</v>
      </c>
      <c r="AF138" s="20"/>
      <c r="AG138" s="20"/>
      <c r="AH138" s="20"/>
      <c r="AI138" s="20"/>
      <c r="AJ138" s="20"/>
      <c r="AK138" s="19"/>
      <c r="AL138" s="19"/>
    </row>
    <row r="139" spans="1:38">
      <c r="A139" s="19" t="str">
        <f>Criteres!B133</f>
        <v>Consultation</v>
      </c>
      <c r="B139" s="19" t="str">
        <f>Criteres!C133</f>
        <v>13.12</v>
      </c>
      <c r="C139" s="19" t="str">
        <f>Criteres!D133</f>
        <v>A</v>
      </c>
      <c r="D139" s="19" t="str">
        <f>'P01'!E133</f>
        <v>NA</v>
      </c>
      <c r="E139" s="19" t="str">
        <f>'P02'!E133</f>
        <v>NA</v>
      </c>
      <c r="F139" s="19" t="str">
        <f>'P03'!E133</f>
        <v>NA</v>
      </c>
      <c r="G139" s="19" t="str">
        <f>'P04'!E133</f>
        <v>NA</v>
      </c>
      <c r="H139" s="19" t="str">
        <f>'P05'!E133</f>
        <v>NA</v>
      </c>
      <c r="I139" s="19" t="str">
        <f>'P06'!E133</f>
        <v>NA</v>
      </c>
      <c r="J139" s="19" t="str">
        <f>'P07'!E133</f>
        <v>NA</v>
      </c>
      <c r="K139" s="19" t="str">
        <f>'P08'!E133</f>
        <v>NA</v>
      </c>
      <c r="L139" s="19" t="str">
        <f>'P09'!E133</f>
        <v>NA</v>
      </c>
      <c r="M139" s="19" t="str">
        <f>'P10'!E133</f>
        <v>NA</v>
      </c>
      <c r="N139" s="19" t="str">
        <f>'P11'!E133</f>
        <v>NA</v>
      </c>
      <c r="O139" s="19" t="str">
        <f>'P12'!E133</f>
        <v>NT</v>
      </c>
      <c r="P139" s="19" t="str">
        <f>'P13'!E133</f>
        <v>NT</v>
      </c>
      <c r="Q139" s="19" t="str">
        <f>'P14'!E133</f>
        <v>NT</v>
      </c>
      <c r="R139" s="19" t="str">
        <f>'P15'!E133</f>
        <v>NT</v>
      </c>
      <c r="S139" s="19" t="str">
        <f>'P16'!E133</f>
        <v>NT</v>
      </c>
      <c r="T139" s="19" t="str">
        <f>'P17'!E133</f>
        <v>NT</v>
      </c>
      <c r="U139" s="19" t="str">
        <f>'P18'!E133</f>
        <v>NT</v>
      </c>
      <c r="V139" s="19" t="str">
        <f>'P19'!E133</f>
        <v>NT</v>
      </c>
      <c r="W139" s="19" t="str">
        <f>'P20'!E133</f>
        <v>NT</v>
      </c>
      <c r="X139" s="19"/>
      <c r="Y139" s="19"/>
      <c r="Z139" s="19"/>
      <c r="AA139" s="19">
        <v>130</v>
      </c>
      <c r="AB139" s="20">
        <f>COUNTIF(BaseDeCalcul!D139:Z139,"C")</f>
        <v>0</v>
      </c>
      <c r="AC139" s="20">
        <f>COUNTIF(BaseDeCalcul!D139:Z139,"NC")</f>
        <v>0</v>
      </c>
      <c r="AD139" s="20">
        <f>COUNTIF(BaseDeCalcul!D139:Z139,"NA")</f>
        <v>11</v>
      </c>
      <c r="AE139" s="21" t="str">
        <f t="shared" si="13"/>
        <v>NA</v>
      </c>
      <c r="AF139" s="20"/>
      <c r="AG139" s="20"/>
      <c r="AH139" s="20"/>
      <c r="AI139" s="20"/>
      <c r="AJ139" s="20"/>
      <c r="AK139" s="19"/>
      <c r="AL139" s="19"/>
    </row>
    <row r="140" spans="1:38">
      <c r="A140" s="19" t="str">
        <f>Criteres!B134</f>
        <v>Consultation</v>
      </c>
      <c r="B140" s="19" t="str">
        <f>Criteres!C134</f>
        <v>13.13</v>
      </c>
      <c r="C140" s="19" t="str">
        <f>Criteres!D134</f>
        <v>AAA</v>
      </c>
      <c r="D140" s="19" t="str">
        <f>'P01'!E134</f>
        <v>NA</v>
      </c>
      <c r="E140" s="19" t="str">
        <f>'P02'!E134</f>
        <v>NT</v>
      </c>
      <c r="F140" s="19" t="str">
        <f>'P03'!E134</f>
        <v>NT</v>
      </c>
      <c r="G140" s="19" t="str">
        <f>'P04'!E134</f>
        <v>NT</v>
      </c>
      <c r="H140" s="19" t="str">
        <f>'P05'!E134</f>
        <v>NA</v>
      </c>
      <c r="I140" s="19" t="str">
        <f>'P06'!E134</f>
        <v>NA</v>
      </c>
      <c r="J140" s="19" t="str">
        <f>'P07'!E134</f>
        <v>NT</v>
      </c>
      <c r="K140" s="19" t="str">
        <f>'P08'!E134</f>
        <v>NT</v>
      </c>
      <c r="L140" s="19" t="str">
        <f>'P09'!E134</f>
        <v>NA</v>
      </c>
      <c r="M140" s="19" t="str">
        <f>'P10'!E134</f>
        <v>NT</v>
      </c>
      <c r="N140" s="19" t="str">
        <f>'P11'!E134</f>
        <v>NT</v>
      </c>
      <c r="O140" s="19" t="str">
        <f>'P12'!E134</f>
        <v>NT</v>
      </c>
      <c r="P140" s="19" t="str">
        <f>'P13'!E134</f>
        <v>NT</v>
      </c>
      <c r="Q140" s="19" t="str">
        <f>'P14'!E134</f>
        <v>NT</v>
      </c>
      <c r="R140" s="19" t="str">
        <f>'P15'!E134</f>
        <v>NT</v>
      </c>
      <c r="S140" s="19" t="str">
        <f>'P16'!E134</f>
        <v>NT</v>
      </c>
      <c r="T140" s="19" t="str">
        <f>'P17'!E134</f>
        <v>NT</v>
      </c>
      <c r="U140" s="19" t="str">
        <f>'P18'!E134</f>
        <v>NT</v>
      </c>
      <c r="V140" s="19" t="str">
        <f>'P19'!E134</f>
        <v>NT</v>
      </c>
      <c r="W140" s="19" t="str">
        <f>'P20'!E134</f>
        <v>NT</v>
      </c>
      <c r="X140" s="19"/>
      <c r="Y140" s="19"/>
      <c r="Z140" s="19"/>
      <c r="AA140" s="19">
        <v>131</v>
      </c>
      <c r="AB140" s="20">
        <f>COUNTIF(BaseDeCalcul!D140:Z140,"C")</f>
        <v>0</v>
      </c>
      <c r="AC140" s="20">
        <f>COUNTIF(BaseDeCalcul!D140:Z140,"NC")</f>
        <v>0</v>
      </c>
      <c r="AD140" s="20">
        <f>COUNTIF(BaseDeCalcul!D140:Z140,"NA")</f>
        <v>4</v>
      </c>
      <c r="AE140" s="21" t="str">
        <f t="shared" si="13"/>
        <v>NA</v>
      </c>
      <c r="AF140" s="20"/>
      <c r="AG140" s="20"/>
      <c r="AH140" s="20"/>
      <c r="AI140" s="20"/>
      <c r="AJ140" s="20"/>
      <c r="AK140" s="19"/>
      <c r="AL140" s="19"/>
    </row>
    <row r="141" spans="1:38">
      <c r="A141" s="19" t="str">
        <f>Criteres!B135</f>
        <v>Consultation</v>
      </c>
      <c r="B141" s="19" t="str">
        <f>Criteres!C135</f>
        <v>13.14</v>
      </c>
      <c r="C141" s="19" t="str">
        <f>Criteres!D135</f>
        <v>AAA</v>
      </c>
      <c r="D141" s="19" t="str">
        <f>'P01'!E135</f>
        <v>NA</v>
      </c>
      <c r="E141" s="19" t="str">
        <f>'P02'!E135</f>
        <v>NT</v>
      </c>
      <c r="F141" s="19" t="str">
        <f>'P03'!E135</f>
        <v>NT</v>
      </c>
      <c r="G141" s="19" t="str">
        <f>'P04'!E135</f>
        <v>NT</v>
      </c>
      <c r="H141" s="19" t="str">
        <f>'P05'!E135</f>
        <v>NA</v>
      </c>
      <c r="I141" s="19" t="str">
        <f>'P06'!E135</f>
        <v>NA</v>
      </c>
      <c r="J141" s="19" t="str">
        <f>'P07'!E135</f>
        <v>NT</v>
      </c>
      <c r="K141" s="19" t="str">
        <f>'P08'!E135</f>
        <v>NT</v>
      </c>
      <c r="L141" s="19" t="str">
        <f>'P09'!E135</f>
        <v>NA</v>
      </c>
      <c r="M141" s="19" t="str">
        <f>'P10'!E135</f>
        <v>NT</v>
      </c>
      <c r="N141" s="19" t="str">
        <f>'P11'!E135</f>
        <v>NT</v>
      </c>
      <c r="O141" s="19" t="str">
        <f>'P12'!E135</f>
        <v>NT</v>
      </c>
      <c r="P141" s="19" t="str">
        <f>'P13'!E135</f>
        <v>NT</v>
      </c>
      <c r="Q141" s="19" t="str">
        <f>'P14'!E135</f>
        <v>NT</v>
      </c>
      <c r="R141" s="19" t="str">
        <f>'P15'!E135</f>
        <v>NT</v>
      </c>
      <c r="S141" s="19" t="str">
        <f>'P16'!E135</f>
        <v>NT</v>
      </c>
      <c r="T141" s="19" t="str">
        <f>'P17'!E135</f>
        <v>NT</v>
      </c>
      <c r="U141" s="19" t="str">
        <f>'P18'!E135</f>
        <v>NT</v>
      </c>
      <c r="V141" s="19" t="str">
        <f>'P19'!E135</f>
        <v>NT</v>
      </c>
      <c r="W141" s="19" t="str">
        <f>'P20'!E135</f>
        <v>NT</v>
      </c>
      <c r="X141" s="19"/>
      <c r="Y141" s="19"/>
      <c r="Z141" s="19"/>
      <c r="AA141" s="19">
        <v>132</v>
      </c>
      <c r="AB141" s="20">
        <f>COUNTIF(BaseDeCalcul!D141:Z141,"C")</f>
        <v>0</v>
      </c>
      <c r="AC141" s="20">
        <f>COUNTIF(BaseDeCalcul!D141:Z141,"NC")</f>
        <v>0</v>
      </c>
      <c r="AD141" s="20">
        <f>COUNTIF(BaseDeCalcul!D141:Z141,"NA")</f>
        <v>4</v>
      </c>
      <c r="AE141" s="21" t="str">
        <f t="shared" si="13"/>
        <v>NA</v>
      </c>
      <c r="AF141" s="20"/>
      <c r="AG141" s="20"/>
      <c r="AH141" s="20"/>
      <c r="AI141" s="20"/>
      <c r="AJ141" s="20"/>
      <c r="AK141" s="19"/>
      <c r="AL141" s="19"/>
    </row>
    <row r="142" spans="1:38">
      <c r="A142" s="19" t="str">
        <f>Criteres!B136</f>
        <v>Consultation</v>
      </c>
      <c r="B142" s="19" t="str">
        <f>Criteres!C136</f>
        <v>13.15</v>
      </c>
      <c r="C142" s="19" t="str">
        <f>Criteres!D136</f>
        <v>AAA</v>
      </c>
      <c r="D142" s="19" t="str">
        <f>'P01'!E136</f>
        <v>NA</v>
      </c>
      <c r="E142" s="19" t="str">
        <f>'P02'!E136</f>
        <v>NT</v>
      </c>
      <c r="F142" s="19" t="str">
        <f>'P03'!E136</f>
        <v>NT</v>
      </c>
      <c r="G142" s="19" t="str">
        <f>'P04'!E136</f>
        <v>NT</v>
      </c>
      <c r="H142" s="19" t="str">
        <f>'P05'!E136</f>
        <v>NA</v>
      </c>
      <c r="I142" s="19" t="str">
        <f>'P06'!E136</f>
        <v>NA</v>
      </c>
      <c r="J142" s="19" t="str">
        <f>'P07'!E136</f>
        <v>NT</v>
      </c>
      <c r="K142" s="19" t="str">
        <f>'P08'!E136</f>
        <v>NT</v>
      </c>
      <c r="L142" s="19" t="str">
        <f>'P09'!E136</f>
        <v>NA</v>
      </c>
      <c r="M142" s="19" t="str">
        <f>'P10'!E136</f>
        <v>NT</v>
      </c>
      <c r="N142" s="19" t="str">
        <f>'P11'!E136</f>
        <v>NT</v>
      </c>
      <c r="O142" s="19" t="str">
        <f>'P12'!E136</f>
        <v>NT</v>
      </c>
      <c r="P142" s="19" t="str">
        <f>'P13'!E136</f>
        <v>NT</v>
      </c>
      <c r="Q142" s="19" t="str">
        <f>'P14'!E136</f>
        <v>NT</v>
      </c>
      <c r="R142" s="19" t="str">
        <f>'P15'!E136</f>
        <v>NT</v>
      </c>
      <c r="S142" s="19" t="str">
        <f>'P16'!E136</f>
        <v>NT</v>
      </c>
      <c r="T142" s="19" t="str">
        <f>'P17'!E136</f>
        <v>NT</v>
      </c>
      <c r="U142" s="19" t="str">
        <f>'P18'!E136</f>
        <v>NT</v>
      </c>
      <c r="V142" s="19" t="str">
        <f>'P19'!E136</f>
        <v>NT</v>
      </c>
      <c r="W142" s="19" t="str">
        <f>'P20'!E136</f>
        <v>NT</v>
      </c>
      <c r="X142" s="19"/>
      <c r="Y142" s="19"/>
      <c r="Z142" s="19"/>
      <c r="AA142" s="19">
        <v>133</v>
      </c>
      <c r="AB142" s="20">
        <f>COUNTIF(BaseDeCalcul!D142:Z142,"C")</f>
        <v>0</v>
      </c>
      <c r="AC142" s="20">
        <f>COUNTIF(BaseDeCalcul!D142:Z142,"NC")</f>
        <v>0</v>
      </c>
      <c r="AD142" s="20">
        <f>COUNTIF(BaseDeCalcul!D142:Z142,"NA")</f>
        <v>4</v>
      </c>
      <c r="AE142" s="21" t="str">
        <f t="shared" si="13"/>
        <v>NA</v>
      </c>
      <c r="AF142" s="20"/>
      <c r="AG142" s="20"/>
      <c r="AH142" s="20"/>
      <c r="AI142" s="20"/>
      <c r="AJ142" s="20"/>
      <c r="AK142" s="19"/>
      <c r="AL142" s="19"/>
    </row>
    <row r="143" spans="1:38">
      <c r="A143" s="19" t="str">
        <f>Criteres!B137</f>
        <v>Consultation</v>
      </c>
      <c r="B143" s="19" t="str">
        <f>Criteres!C137</f>
        <v>13.16</v>
      </c>
      <c r="C143" s="19" t="str">
        <f>Criteres!D137</f>
        <v>AAA</v>
      </c>
      <c r="D143" s="19" t="str">
        <f>'P01'!E137</f>
        <v>NA</v>
      </c>
      <c r="E143" s="19" t="str">
        <f>'P02'!E137</f>
        <v>NT</v>
      </c>
      <c r="F143" s="19" t="str">
        <f>'P03'!E137</f>
        <v>NT</v>
      </c>
      <c r="G143" s="19" t="str">
        <f>'P04'!E137</f>
        <v>NT</v>
      </c>
      <c r="H143" s="19" t="str">
        <f>'P05'!E137</f>
        <v>NA</v>
      </c>
      <c r="I143" s="19" t="str">
        <f>'P06'!E137</f>
        <v>NA</v>
      </c>
      <c r="J143" s="19" t="str">
        <f>'P07'!E137</f>
        <v>NT</v>
      </c>
      <c r="K143" s="19" t="str">
        <f>'P08'!E137</f>
        <v>NT</v>
      </c>
      <c r="L143" s="19" t="str">
        <f>'P09'!E137</f>
        <v>NA</v>
      </c>
      <c r="M143" s="19" t="str">
        <f>'P10'!E137</f>
        <v>NT</v>
      </c>
      <c r="N143" s="19" t="str">
        <f>'P11'!E137</f>
        <v>NT</v>
      </c>
      <c r="O143" s="19" t="str">
        <f>'P12'!E137</f>
        <v>NT</v>
      </c>
      <c r="P143" s="19" t="str">
        <f>'P13'!E137</f>
        <v>NT</v>
      </c>
      <c r="Q143" s="19" t="str">
        <f>'P14'!E137</f>
        <v>NT</v>
      </c>
      <c r="R143" s="19" t="str">
        <f>'P15'!E137</f>
        <v>NT</v>
      </c>
      <c r="S143" s="19" t="str">
        <f>'P16'!E137</f>
        <v>NT</v>
      </c>
      <c r="T143" s="19" t="str">
        <f>'P17'!E137</f>
        <v>NT</v>
      </c>
      <c r="U143" s="19" t="str">
        <f>'P18'!E137</f>
        <v>NT</v>
      </c>
      <c r="V143" s="19" t="str">
        <f>'P19'!E137</f>
        <v>NT</v>
      </c>
      <c r="W143" s="19" t="str">
        <f>'P20'!E137</f>
        <v>NT</v>
      </c>
      <c r="AA143" s="19">
        <v>134</v>
      </c>
      <c r="AB143" s="20">
        <f>COUNTIF(BaseDeCalcul!D143:Z143,"C")</f>
        <v>0</v>
      </c>
      <c r="AC143" s="20">
        <f>COUNTIF(BaseDeCalcul!D143:Z143,"NC")</f>
        <v>0</v>
      </c>
      <c r="AD143" s="20">
        <f>COUNTIF(BaseDeCalcul!D143:Z143,"NA")</f>
        <v>4</v>
      </c>
      <c r="AE143" s="21" t="str">
        <f t="shared" si="13"/>
        <v>NA</v>
      </c>
    </row>
    <row r="144" spans="1:38">
      <c r="A144" s="19" t="str">
        <f>Criteres!B138</f>
        <v>Consultation</v>
      </c>
      <c r="B144" s="19" t="str">
        <f>Criteres!C138</f>
        <v>13.17</v>
      </c>
      <c r="C144" s="19" t="str">
        <f>Criteres!D138</f>
        <v>AAA</v>
      </c>
      <c r="D144" s="19" t="str">
        <f>'P01'!E138</f>
        <v>NA</v>
      </c>
      <c r="E144" s="19" t="str">
        <f>'P02'!E138</f>
        <v>NT</v>
      </c>
      <c r="F144" s="19" t="str">
        <f>'P03'!E138</f>
        <v>NT</v>
      </c>
      <c r="G144" s="19" t="str">
        <f>'P04'!E138</f>
        <v>NT</v>
      </c>
      <c r="H144" s="19" t="str">
        <f>'P05'!E138</f>
        <v>NA</v>
      </c>
      <c r="I144" s="19" t="str">
        <f>'P06'!E138</f>
        <v>NA</v>
      </c>
      <c r="J144" s="19" t="str">
        <f>'P07'!E138</f>
        <v>NT</v>
      </c>
      <c r="K144" s="19" t="str">
        <f>'P08'!E138</f>
        <v>NT</v>
      </c>
      <c r="L144" s="19" t="str">
        <f>'P09'!E138</f>
        <v>NA</v>
      </c>
      <c r="M144" s="19" t="str">
        <f>'P10'!E138</f>
        <v>NT</v>
      </c>
      <c r="N144" s="19" t="str">
        <f>'P11'!E138</f>
        <v>NT</v>
      </c>
      <c r="O144" s="19" t="str">
        <f>'P12'!E138</f>
        <v>NT</v>
      </c>
      <c r="P144" s="19" t="str">
        <f>'P13'!E138</f>
        <v>NT</v>
      </c>
      <c r="Q144" s="19" t="str">
        <f>'P14'!E138</f>
        <v>NT</v>
      </c>
      <c r="R144" s="19" t="str">
        <f>'P15'!E138</f>
        <v>NT</v>
      </c>
      <c r="S144" s="19" t="str">
        <f>'P16'!E138</f>
        <v>NT</v>
      </c>
      <c r="T144" s="19" t="str">
        <f>'P17'!E138</f>
        <v>NT</v>
      </c>
      <c r="U144" s="19" t="str">
        <f>'P18'!E138</f>
        <v>NT</v>
      </c>
      <c r="V144" s="19" t="str">
        <f>'P19'!E138</f>
        <v>NT</v>
      </c>
      <c r="W144" s="19" t="str">
        <f>'P20'!E138</f>
        <v>NT</v>
      </c>
      <c r="AA144" s="19">
        <v>135</v>
      </c>
      <c r="AB144" s="20">
        <f>COUNTIF(BaseDeCalcul!D144:Z144,"C")</f>
        <v>0</v>
      </c>
      <c r="AC144" s="20">
        <f>COUNTIF(BaseDeCalcul!D144:Z144,"NC")</f>
        <v>0</v>
      </c>
      <c r="AD144" s="20">
        <f>COUNTIF(BaseDeCalcul!D144:Z144,"NA")</f>
        <v>4</v>
      </c>
      <c r="AE144" s="21" t="str">
        <f t="shared" si="13"/>
        <v>NA</v>
      </c>
    </row>
    <row r="145" spans="1:31">
      <c r="A145" s="19" t="str">
        <f>Criteres!B139</f>
        <v>Consultation</v>
      </c>
      <c r="B145" s="19" t="str">
        <f>Criteres!C139</f>
        <v>13.18</v>
      </c>
      <c r="C145" s="19" t="str">
        <f>Criteres!D139</f>
        <v>AAA</v>
      </c>
      <c r="D145" s="19" t="str">
        <f>'P01'!E139</f>
        <v>NA</v>
      </c>
      <c r="E145" s="19" t="str">
        <f>'P02'!E139</f>
        <v>NT</v>
      </c>
      <c r="F145" s="19" t="str">
        <f>'P03'!E139</f>
        <v>NT</v>
      </c>
      <c r="G145" s="19" t="str">
        <f>'P04'!E139</f>
        <v>NT</v>
      </c>
      <c r="H145" s="19" t="str">
        <f>'P05'!E139</f>
        <v>NA</v>
      </c>
      <c r="I145" s="19" t="str">
        <f>'P06'!E139</f>
        <v>NA</v>
      </c>
      <c r="J145" s="19" t="str">
        <f>'P07'!E139</f>
        <v>NT</v>
      </c>
      <c r="K145" s="19" t="str">
        <f>'P08'!E139</f>
        <v>NT</v>
      </c>
      <c r="L145" s="19" t="str">
        <f>'P09'!E139</f>
        <v>NA</v>
      </c>
      <c r="M145" s="19" t="str">
        <f>'P10'!E139</f>
        <v>NT</v>
      </c>
      <c r="N145" s="19" t="str">
        <f>'P11'!E139</f>
        <v>NT</v>
      </c>
      <c r="O145" s="19" t="str">
        <f>'P12'!E139</f>
        <v>NT</v>
      </c>
      <c r="P145" s="19" t="str">
        <f>'P13'!E139</f>
        <v>NT</v>
      </c>
      <c r="Q145" s="19" t="str">
        <f>'P14'!E139</f>
        <v>NT</v>
      </c>
      <c r="R145" s="19" t="str">
        <f>'P15'!E139</f>
        <v>NT</v>
      </c>
      <c r="S145" s="19" t="str">
        <f>'P16'!E139</f>
        <v>NT</v>
      </c>
      <c r="T145" s="19" t="str">
        <f>'P17'!E139</f>
        <v>NT</v>
      </c>
      <c r="U145" s="19" t="str">
        <f>'P18'!E139</f>
        <v>NT</v>
      </c>
      <c r="V145" s="19" t="str">
        <f>'P19'!E139</f>
        <v>NT</v>
      </c>
      <c r="W145" s="19" t="str">
        <f>'P20'!E139</f>
        <v>NT</v>
      </c>
      <c r="AA145" s="19">
        <v>136</v>
      </c>
      <c r="AB145" s="20">
        <f>COUNTIF(BaseDeCalcul!D145:Z145,"C")</f>
        <v>0</v>
      </c>
      <c r="AC145" s="20">
        <f>COUNTIF(BaseDeCalcul!D145:Z145,"NC")</f>
        <v>0</v>
      </c>
      <c r="AD145" s="20">
        <f>COUNTIF(BaseDeCalcul!D145:Z145,"NA")</f>
        <v>4</v>
      </c>
      <c r="AE145" s="21" t="str">
        <f t="shared" si="13"/>
        <v>NA</v>
      </c>
    </row>
    <row r="146" spans="1:31">
      <c r="A146" s="19" t="str">
        <f>Criteres!B140</f>
        <v>Consultation</v>
      </c>
      <c r="B146" s="19" t="str">
        <f>Criteres!C140</f>
        <v>13.19</v>
      </c>
      <c r="C146" s="19" t="str">
        <f>Criteres!D140</f>
        <v>AAA</v>
      </c>
      <c r="D146" s="19" t="str">
        <f>'P01'!E140</f>
        <v>NA</v>
      </c>
      <c r="E146" s="19" t="str">
        <f>'P02'!E140</f>
        <v>NT</v>
      </c>
      <c r="F146" s="19" t="str">
        <f>'P03'!E140</f>
        <v>NT</v>
      </c>
      <c r="G146" s="19" t="str">
        <f>'P04'!E140</f>
        <v>NT</v>
      </c>
      <c r="H146" s="19" t="str">
        <f>'P05'!E140</f>
        <v>NA</v>
      </c>
      <c r="I146" s="19" t="str">
        <f>'P06'!E140</f>
        <v>NA</v>
      </c>
      <c r="J146" s="19" t="str">
        <f>'P07'!E140</f>
        <v>NT</v>
      </c>
      <c r="K146" s="19" t="str">
        <f>'P08'!E140</f>
        <v>NT</v>
      </c>
      <c r="L146" s="19" t="str">
        <f>'P09'!E140</f>
        <v>NA</v>
      </c>
      <c r="M146" s="19" t="str">
        <f>'P10'!E140</f>
        <v>NT</v>
      </c>
      <c r="N146" s="19" t="str">
        <f>'P11'!E140</f>
        <v>NT</v>
      </c>
      <c r="O146" s="19" t="str">
        <f>'P12'!E140</f>
        <v>NT</v>
      </c>
      <c r="P146" s="19" t="str">
        <f>'P13'!E140</f>
        <v>NT</v>
      </c>
      <c r="Q146" s="19" t="str">
        <f>'P14'!E140</f>
        <v>NT</v>
      </c>
      <c r="R146" s="19" t="str">
        <f>'P15'!E140</f>
        <v>NT</v>
      </c>
      <c r="S146" s="19" t="str">
        <f>'P16'!E140</f>
        <v>NT</v>
      </c>
      <c r="T146" s="19" t="str">
        <f>'P17'!E140</f>
        <v>NT</v>
      </c>
      <c r="U146" s="19" t="str">
        <f>'P18'!E140</f>
        <v>NT</v>
      </c>
      <c r="V146" s="19" t="str">
        <f>'P19'!E140</f>
        <v>NT</v>
      </c>
      <c r="W146" s="19" t="str">
        <f>'P20'!E140</f>
        <v>NT</v>
      </c>
      <c r="AA146" s="19">
        <v>137</v>
      </c>
      <c r="AB146" s="20">
        <f>COUNTIF(BaseDeCalcul!D146:Z146,"C")</f>
        <v>0</v>
      </c>
      <c r="AC146" s="20">
        <f>COUNTIF(BaseDeCalcul!D146:Z146,"NC")</f>
        <v>0</v>
      </c>
      <c r="AD146" s="20">
        <f>COUNTIF(BaseDeCalcul!D146:Z146,"NA")</f>
        <v>4</v>
      </c>
      <c r="AE146" s="21" t="str">
        <f t="shared" si="13"/>
        <v>NA</v>
      </c>
    </row>
    <row r="147" spans="1:31">
      <c r="A147" s="19"/>
      <c r="B147" s="19"/>
      <c r="C147" s="19"/>
    </row>
    <row r="148" spans="1:31">
      <c r="A148" s="19"/>
      <c r="B148" s="19"/>
      <c r="C148" s="19"/>
    </row>
    <row r="149" spans="1:31">
      <c r="A149" s="19"/>
      <c r="B149" s="19"/>
      <c r="C149" s="19"/>
    </row>
    <row r="150" spans="1:31">
      <c r="A150" s="19"/>
      <c r="B150" s="19"/>
      <c r="C150" s="19"/>
    </row>
    <row r="151" spans="1:31">
      <c r="A151" s="19"/>
      <c r="B151" s="19"/>
      <c r="C151" s="19"/>
    </row>
    <row r="152" spans="1:31">
      <c r="A152" s="19"/>
      <c r="B152" s="19"/>
      <c r="C152" s="19"/>
    </row>
    <row r="153" spans="1:31">
      <c r="A153" s="19"/>
      <c r="B153" s="19"/>
      <c r="C153" s="19"/>
    </row>
    <row r="154" spans="1:31">
      <c r="A154" s="19"/>
      <c r="B154" s="19"/>
      <c r="C154" s="19"/>
    </row>
    <row r="155" spans="1:31">
      <c r="A155" s="19"/>
      <c r="B155" s="19"/>
      <c r="C155" s="19"/>
    </row>
    <row r="156" spans="1:31">
      <c r="A156" s="19"/>
      <c r="B156" s="19"/>
      <c r="C156" s="19"/>
    </row>
    <row r="157" spans="1:31">
      <c r="A157" s="19"/>
      <c r="B157" s="19"/>
      <c r="C157" s="19"/>
    </row>
    <row r="158" spans="1:31">
      <c r="A158" s="19"/>
      <c r="B158" s="19"/>
      <c r="C158" s="19"/>
    </row>
    <row r="159" spans="1:31">
      <c r="A159" s="19"/>
      <c r="B159" s="19"/>
      <c r="C159" s="19"/>
    </row>
    <row r="160" spans="1:31">
      <c r="A160" s="19"/>
      <c r="B160" s="19"/>
      <c r="C160" s="19"/>
    </row>
    <row r="161" spans="1:3">
      <c r="A161" s="19"/>
      <c r="B161" s="19"/>
      <c r="C161" s="19"/>
    </row>
    <row r="162" spans="1:3">
      <c r="A162" s="19"/>
      <c r="B162" s="19"/>
      <c r="C162" s="19"/>
    </row>
    <row r="163" spans="1:3">
      <c r="A163" s="19"/>
      <c r="B163" s="19"/>
      <c r="C163" s="19"/>
    </row>
    <row r="164" spans="1:3">
      <c r="A164" s="19"/>
      <c r="B164" s="19"/>
      <c r="C164" s="19"/>
    </row>
    <row r="165" spans="1:3">
      <c r="A165" s="19"/>
      <c r="B165" s="19"/>
      <c r="C165" s="19"/>
    </row>
    <row r="166" spans="1:3">
      <c r="A166" s="19"/>
      <c r="B166" s="19"/>
      <c r="C166" s="19"/>
    </row>
    <row r="167" spans="1:3">
      <c r="A167" s="19"/>
      <c r="B167" s="19"/>
      <c r="C167" s="19"/>
    </row>
    <row r="168" spans="1:3">
      <c r="A168" s="19"/>
      <c r="B168" s="19"/>
      <c r="C168" s="19"/>
    </row>
    <row r="169" spans="1:3">
      <c r="A169" s="19"/>
      <c r="B169" s="19"/>
      <c r="C169" s="19"/>
    </row>
    <row r="170" spans="1:3">
      <c r="A170" s="19"/>
      <c r="B170" s="19"/>
      <c r="C170" s="19"/>
    </row>
    <row r="171" spans="1:3">
      <c r="A171" s="19"/>
      <c r="B171" s="19"/>
      <c r="C171" s="19"/>
    </row>
    <row r="172" spans="1:3">
      <c r="A172" s="19"/>
      <c r="B172" s="19"/>
      <c r="C172" s="19"/>
    </row>
    <row r="173" spans="1:3">
      <c r="A173" s="19"/>
      <c r="B173" s="19"/>
      <c r="C173" s="19"/>
    </row>
    <row r="174" spans="1:3">
      <c r="A174" s="19"/>
      <c r="B174" s="19"/>
      <c r="C174" s="19"/>
    </row>
    <row r="175" spans="1:3">
      <c r="A175" s="19"/>
      <c r="B175" s="19"/>
      <c r="C175" s="19"/>
    </row>
    <row r="176" spans="1:3">
      <c r="A176" s="19"/>
      <c r="B176" s="19"/>
      <c r="C176" s="19"/>
    </row>
    <row r="177" spans="1:3">
      <c r="A177" s="19"/>
      <c r="B177" s="19"/>
      <c r="C177" s="19"/>
    </row>
    <row r="178" spans="1:3">
      <c r="A178" s="19"/>
      <c r="B178" s="19"/>
      <c r="C178" s="19"/>
    </row>
    <row r="179" spans="1:3">
      <c r="A179" s="19"/>
      <c r="B179" s="19"/>
      <c r="C179" s="19"/>
    </row>
    <row r="180" spans="1:3">
      <c r="A180" s="19"/>
      <c r="B180" s="19"/>
      <c r="C180" s="19"/>
    </row>
    <row r="181" spans="1:3">
      <c r="A181" s="19"/>
      <c r="B181" s="19"/>
      <c r="C181" s="19"/>
    </row>
    <row r="182" spans="1:3">
      <c r="A182" s="19"/>
      <c r="B182" s="19"/>
      <c r="C182" s="19"/>
    </row>
    <row r="183" spans="1:3">
      <c r="A183" s="19"/>
      <c r="B183" s="19"/>
      <c r="C183" s="19"/>
    </row>
    <row r="184" spans="1:3">
      <c r="A184" s="19"/>
      <c r="B184" s="19"/>
      <c r="C184" s="19"/>
    </row>
    <row r="185" spans="1:3">
      <c r="A185" s="19"/>
      <c r="B185" s="19"/>
      <c r="C185" s="19"/>
    </row>
    <row r="186" spans="1:3">
      <c r="A186" s="19"/>
      <c r="B186" s="19"/>
      <c r="C186" s="19"/>
    </row>
    <row r="187" spans="1:3">
      <c r="A187" s="19"/>
      <c r="B187" s="19"/>
      <c r="C187" s="19"/>
    </row>
    <row r="188" spans="1:3">
      <c r="A188" s="19"/>
      <c r="B188" s="19"/>
      <c r="C188" s="19"/>
    </row>
    <row r="189" spans="1:3">
      <c r="A189" s="19"/>
      <c r="B189" s="19"/>
      <c r="C189" s="19"/>
    </row>
    <row r="190" spans="1:3">
      <c r="A190" s="19"/>
      <c r="B190" s="19"/>
      <c r="C190" s="19"/>
    </row>
    <row r="191" spans="1:3">
      <c r="A191" s="19"/>
      <c r="B191" s="19"/>
      <c r="C191" s="19"/>
    </row>
    <row r="192" spans="1:3">
      <c r="A192" s="19"/>
      <c r="B192" s="19"/>
      <c r="C192" s="19"/>
    </row>
    <row r="193" spans="1:3">
      <c r="A193" s="19"/>
      <c r="B193" s="19"/>
      <c r="C193" s="19"/>
    </row>
    <row r="194" spans="1:3">
      <c r="A194" s="19"/>
      <c r="B194" s="19"/>
      <c r="C194" s="19"/>
    </row>
    <row r="195" spans="1:3">
      <c r="A195" s="19"/>
      <c r="B195" s="19"/>
      <c r="C195" s="19"/>
    </row>
    <row r="196" spans="1:3">
      <c r="A196" s="19"/>
      <c r="B196" s="19"/>
      <c r="C196" s="19"/>
    </row>
    <row r="197" spans="1:3">
      <c r="A197" s="19"/>
      <c r="B197" s="19"/>
      <c r="C197" s="19"/>
    </row>
    <row r="198" spans="1:3">
      <c r="A198" s="19"/>
      <c r="B198" s="19"/>
      <c r="C198" s="19"/>
    </row>
    <row r="199" spans="1:3">
      <c r="A199" s="19"/>
      <c r="B199" s="19"/>
      <c r="C199" s="19"/>
    </row>
    <row r="200" spans="1:3">
      <c r="A200" s="19"/>
      <c r="B200" s="19"/>
      <c r="C200" s="19"/>
    </row>
    <row r="201" spans="1:3">
      <c r="A201" s="19"/>
      <c r="B201" s="19"/>
      <c r="C201" s="19"/>
    </row>
    <row r="202" spans="1:3">
      <c r="A202" s="19"/>
      <c r="B202" s="19"/>
      <c r="C202" s="19"/>
    </row>
    <row r="203" spans="1:3">
      <c r="A203" s="19"/>
      <c r="B203" s="19"/>
      <c r="C203" s="19"/>
    </row>
    <row r="204" spans="1:3">
      <c r="A204" s="19"/>
      <c r="B204" s="19"/>
      <c r="C204" s="19"/>
    </row>
    <row r="205" spans="1:3">
      <c r="A205" s="19"/>
      <c r="B205" s="19"/>
      <c r="C205" s="19"/>
    </row>
    <row r="206" spans="1:3">
      <c r="A206" s="19"/>
      <c r="B206" s="19"/>
      <c r="C206" s="19"/>
    </row>
    <row r="207" spans="1:3">
      <c r="A207" s="19"/>
      <c r="B207" s="19"/>
      <c r="C207" s="19"/>
    </row>
    <row r="208" spans="1:3">
      <c r="A208" s="19"/>
      <c r="B208" s="19"/>
      <c r="C208" s="19"/>
    </row>
    <row r="209" spans="1:3">
      <c r="A209" s="19"/>
      <c r="B209" s="19"/>
      <c r="C209" s="19"/>
    </row>
    <row r="210" spans="1:3">
      <c r="A210" s="19"/>
      <c r="B210" s="19"/>
      <c r="C210" s="19"/>
    </row>
    <row r="211" spans="1:3">
      <c r="A211" s="19"/>
      <c r="B211" s="19"/>
      <c r="C211" s="19"/>
    </row>
    <row r="212" spans="1:3">
      <c r="A212" s="19"/>
      <c r="B212" s="19"/>
      <c r="C212" s="19"/>
    </row>
    <row r="213" spans="1:3">
      <c r="A213" s="19"/>
      <c r="B213" s="19"/>
      <c r="C213" s="19"/>
    </row>
    <row r="214" spans="1:3">
      <c r="A214" s="19"/>
      <c r="B214" s="19"/>
      <c r="C214" s="19"/>
    </row>
    <row r="215" spans="1:3">
      <c r="A215" s="19"/>
      <c r="B215" s="19"/>
      <c r="C215" s="19"/>
    </row>
    <row r="216" spans="1:3">
      <c r="A216" s="19"/>
      <c r="B216" s="19"/>
      <c r="C216" s="19"/>
    </row>
    <row r="217" spans="1:3">
      <c r="A217" s="19"/>
      <c r="B217" s="19"/>
      <c r="C217" s="19"/>
    </row>
    <row r="218" spans="1:3">
      <c r="A218" s="19"/>
      <c r="B218" s="19"/>
      <c r="C218" s="19"/>
    </row>
    <row r="219" spans="1:3">
      <c r="A219" s="19"/>
      <c r="B219" s="19"/>
      <c r="C219" s="19"/>
    </row>
    <row r="220" spans="1:3">
      <c r="A220" s="19"/>
      <c r="B220" s="19"/>
      <c r="C220" s="19"/>
    </row>
    <row r="221" spans="1:3">
      <c r="A221" s="19"/>
      <c r="B221" s="19"/>
      <c r="C221" s="19"/>
    </row>
    <row r="222" spans="1:3">
      <c r="A222" s="19"/>
      <c r="B222" s="19"/>
      <c r="C222" s="19"/>
    </row>
    <row r="223" spans="1:3">
      <c r="A223" s="19"/>
      <c r="B223" s="19"/>
      <c r="C223" s="19"/>
    </row>
    <row r="224" spans="1:3">
      <c r="A224" s="19"/>
      <c r="B224" s="19"/>
      <c r="C224" s="19"/>
    </row>
    <row r="225" spans="1:3">
      <c r="A225" s="19"/>
      <c r="B225" s="19"/>
      <c r="C225" s="19"/>
    </row>
    <row r="226" spans="1:3">
      <c r="A226" s="19"/>
      <c r="B226" s="19"/>
      <c r="C226" s="19"/>
    </row>
    <row r="227" spans="1:3">
      <c r="A227" s="19"/>
      <c r="B227" s="19"/>
      <c r="C227" s="19"/>
    </row>
    <row r="228" spans="1:3">
      <c r="A228" s="19"/>
      <c r="B228" s="19"/>
      <c r="C228" s="19"/>
    </row>
    <row r="229" spans="1:3">
      <c r="A229" s="19"/>
      <c r="B229" s="19"/>
      <c r="C229" s="19"/>
    </row>
    <row r="230" spans="1:3">
      <c r="A230" s="19"/>
      <c r="B230" s="19"/>
      <c r="C230" s="19"/>
    </row>
    <row r="231" spans="1:3">
      <c r="A231" s="19"/>
      <c r="B231" s="19"/>
      <c r="C231" s="19"/>
    </row>
    <row r="232" spans="1:3">
      <c r="A232" s="19"/>
      <c r="B232" s="19"/>
      <c r="C232" s="19"/>
    </row>
    <row r="233" spans="1:3">
      <c r="A233" s="19"/>
      <c r="B233" s="19"/>
      <c r="C233" s="19"/>
    </row>
    <row r="234" spans="1:3">
      <c r="A234" s="19"/>
      <c r="B234" s="19"/>
      <c r="C234" s="19"/>
    </row>
    <row r="235" spans="1:3">
      <c r="A235" s="19"/>
      <c r="B235" s="19"/>
      <c r="C235" s="19"/>
    </row>
    <row r="236" spans="1:3">
      <c r="A236" s="19"/>
      <c r="B236" s="19"/>
      <c r="C236" s="19"/>
    </row>
    <row r="237" spans="1:3">
      <c r="A237" s="19"/>
      <c r="B237" s="19"/>
      <c r="C237" s="19"/>
    </row>
    <row r="238" spans="1:3">
      <c r="A238" s="19"/>
      <c r="B238" s="19"/>
      <c r="C238" s="19"/>
    </row>
    <row r="239" spans="1:3">
      <c r="A239" s="19"/>
      <c r="B239" s="19"/>
      <c r="C239" s="19"/>
    </row>
    <row r="240" spans="1:3">
      <c r="A240" s="19"/>
      <c r="B240" s="19"/>
      <c r="C240" s="19"/>
    </row>
    <row r="241" spans="1:3">
      <c r="A241" s="19"/>
      <c r="B241" s="19"/>
      <c r="C241" s="19"/>
    </row>
    <row r="242" spans="1:3">
      <c r="A242" s="19"/>
      <c r="B242" s="19"/>
      <c r="C242" s="19"/>
    </row>
    <row r="243" spans="1:3">
      <c r="A243" s="19"/>
      <c r="B243" s="19"/>
      <c r="C243" s="19"/>
    </row>
    <row r="244" spans="1:3">
      <c r="A244" s="19"/>
      <c r="B244" s="19"/>
      <c r="C244" s="19"/>
    </row>
    <row r="245" spans="1:3">
      <c r="A245" s="19"/>
      <c r="B245" s="19"/>
      <c r="C245" s="19"/>
    </row>
    <row r="246" spans="1:3">
      <c r="A246" s="19"/>
      <c r="B246" s="19"/>
      <c r="C246" s="19"/>
    </row>
    <row r="247" spans="1:3">
      <c r="A247" s="19"/>
      <c r="B247" s="19"/>
      <c r="C247" s="19"/>
    </row>
    <row r="248" spans="1:3">
      <c r="A248" s="19"/>
      <c r="B248" s="19"/>
      <c r="C248" s="19"/>
    </row>
    <row r="249" spans="1:3">
      <c r="A249" s="19"/>
      <c r="B249" s="19"/>
      <c r="C249" s="19"/>
    </row>
    <row r="250" spans="1:3">
      <c r="A250" s="19"/>
      <c r="B250" s="19"/>
      <c r="C250" s="19"/>
    </row>
    <row r="251" spans="1:3">
      <c r="A251" s="19"/>
      <c r="B251" s="19"/>
      <c r="C251" s="19"/>
    </row>
    <row r="252" spans="1:3">
      <c r="A252" s="19"/>
      <c r="B252" s="19"/>
      <c r="C252" s="19"/>
    </row>
    <row r="253" spans="1:3">
      <c r="A253" s="19"/>
      <c r="B253" s="19"/>
      <c r="C253" s="19"/>
    </row>
    <row r="254" spans="1:3">
      <c r="A254" s="19"/>
      <c r="B254" s="19"/>
      <c r="C254" s="19"/>
    </row>
    <row r="255" spans="1:3">
      <c r="A255" s="19"/>
      <c r="B255" s="19"/>
      <c r="C255" s="19"/>
    </row>
    <row r="256" spans="1:3">
      <c r="A256" s="19"/>
      <c r="B256" s="19"/>
      <c r="C256" s="19"/>
    </row>
    <row r="257" spans="1:3">
      <c r="A257" s="19"/>
      <c r="B257" s="19"/>
      <c r="C257" s="19"/>
    </row>
    <row r="258" spans="1:3">
      <c r="A258" s="19"/>
      <c r="B258" s="19"/>
      <c r="C258" s="19"/>
    </row>
    <row r="259" spans="1:3">
      <c r="A259" s="19"/>
      <c r="B259" s="19"/>
      <c r="C259" s="19"/>
    </row>
    <row r="260" spans="1:3">
      <c r="A260" s="19"/>
      <c r="B260" s="19"/>
      <c r="C260" s="19"/>
    </row>
    <row r="261" spans="1:3">
      <c r="A261" s="19"/>
      <c r="B261" s="19"/>
      <c r="C261" s="19"/>
    </row>
    <row r="262" spans="1:3">
      <c r="A262" s="19"/>
      <c r="B262" s="19"/>
      <c r="C262" s="19"/>
    </row>
  </sheetData>
  <autoFilter ref="D9:R9" xr:uid="{00000000-0009-0000-0000-000018000000}"/>
  <mergeCells count="16">
    <mergeCell ref="AG56:AK56"/>
    <mergeCell ref="AG57:AH57"/>
    <mergeCell ref="AG40:AK40"/>
    <mergeCell ref="AG42:AH42"/>
    <mergeCell ref="AG41:AK41"/>
    <mergeCell ref="A1:AK1"/>
    <mergeCell ref="A2:AK2"/>
    <mergeCell ref="A6:C6"/>
    <mergeCell ref="A7:C7"/>
    <mergeCell ref="A9:B9"/>
    <mergeCell ref="AG9:AK9"/>
    <mergeCell ref="AG12:AK12"/>
    <mergeCell ref="AG36:AI36"/>
    <mergeCell ref="AG20:AI20"/>
    <mergeCell ref="AG27:AI27"/>
    <mergeCell ref="AG33:AI33"/>
  </mergeCells>
  <pageMargins left="0.39374999999999999" right="0.39374999999999999" top="0.63124999999999998" bottom="0.39374999999999999" header="0.39374999999999999" footer="0.51180555555555496"/>
  <pageSetup paperSize="9" scale="74" orientation="portrait" horizontalDpi="300" verticalDpi="300" r:id="rId1"/>
  <headerFooter>
    <oddHeader>&amp;LRGAA 3.0 - Relevé pour le site : wwww.site.fr&amp;R&amp;P/&amp;N - &amp;A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filterMode="1"/>
  <dimension ref="A1:AMJ140"/>
  <sheetViews>
    <sheetView zoomScale="110" zoomScaleNormal="110" workbookViewId="0">
      <pane xSplit="6" ySplit="3" topLeftCell="G4" activePane="bottomRight" state="frozenSplit"/>
      <selection activeCell="K6" sqref="K6:P11"/>
      <selection pane="topRight" activeCell="K6" sqref="K6:P11"/>
      <selection pane="bottomLeft" activeCell="K6" sqref="K6:P11"/>
      <selection pane="bottomRigh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2" customWidth="1"/>
    <col min="7" max="7" width="80.6640625" style="75" customWidth="1"/>
    <col min="8" max="8" width="36" style="2" customWidth="1"/>
    <col min="9" max="9" width="30.6640625" style="2" customWidth="1"/>
    <col min="10" max="1018" width="8.6640625" style="2"/>
  </cols>
  <sheetData>
    <row r="1" spans="1:1024" ht="16">
      <c r="A1" s="228" t="s">
        <v>189</v>
      </c>
      <c r="B1" s="228"/>
      <c r="C1" s="228"/>
      <c r="D1" s="133" t="str">
        <f ca="1">IF(LOOKUP(I1,Echantillon!A11:A69,Echantillon!B11:B69)&lt;&gt;0,LOOKUP(I1,Echantillon!A11:A69,Echantillon!B11:B69),"-")</f>
        <v>Mire de connexion</v>
      </c>
      <c r="E1" s="98"/>
      <c r="F1" s="98"/>
      <c r="G1" s="98"/>
      <c r="H1" s="98"/>
      <c r="I1" s="72" t="str">
        <f ca="1">IFERROR(RIGHT(CELL("nomfichier",$A$2),LEN(CELL("nomfichier",$A$2))-SEARCH("]",CELL("nomfichier",$A$2))), RIGHT(CELL("filename",$A$2),LEN(CELL("filename",$A$2))-SEARCH("]",CELL("filename",$A$2))))</f>
        <v>P01</v>
      </c>
    </row>
    <row r="2" spans="1:1024">
      <c r="A2" s="229" t="s">
        <v>190</v>
      </c>
      <c r="B2" s="229"/>
      <c r="C2" s="229"/>
      <c r="D2" s="134" t="str">
        <f ca="1">IF(LOOKUP(I1,Echantillon!A11:A69,Echantillon!C11:C69)&lt;&gt;0,LOOKUP(I1,Echantillon!A11:A69,Echantillon!C11:C69),"-")</f>
        <v>https://cdtm-formation.concur.fr/login</v>
      </c>
      <c r="E2" s="99"/>
      <c r="F2" s="99"/>
      <c r="G2" s="99"/>
      <c r="H2" s="99"/>
      <c r="I2" s="52"/>
    </row>
    <row r="3" spans="1:1024" s="81" customFormat="1" ht="70.25" customHeight="1">
      <c r="A3" s="49" t="s">
        <v>191</v>
      </c>
      <c r="B3" s="48" t="s">
        <v>30</v>
      </c>
      <c r="C3" s="48" t="s">
        <v>31</v>
      </c>
      <c r="D3" s="49" t="s">
        <v>32</v>
      </c>
      <c r="E3" s="48" t="s">
        <v>192</v>
      </c>
      <c r="F3" s="48" t="s">
        <v>193</v>
      </c>
      <c r="G3" s="95" t="s">
        <v>194</v>
      </c>
      <c r="H3" s="49" t="s">
        <v>195</v>
      </c>
      <c r="I3" s="49" t="s">
        <v>230</v>
      </c>
      <c r="AME3" s="71"/>
      <c r="AMF3" s="71"/>
      <c r="AMG3" s="71"/>
      <c r="AMH3" s="71"/>
      <c r="AMI3" s="71"/>
      <c r="AMJ3" s="71"/>
    </row>
    <row r="4" spans="1:1024" s="2" customFormat="1" ht="100.5" customHeight="1">
      <c r="A4" s="78" t="str">
        <f>Criteres!B4</f>
        <v>Images</v>
      </c>
      <c r="B4" s="79" t="str">
        <f>Criteres!C4</f>
        <v>1.1</v>
      </c>
      <c r="C4" s="79" t="str">
        <f>Criteres!D4</f>
        <v>A</v>
      </c>
      <c r="D4" s="80" t="str">
        <f>Criteres!E4</f>
        <v>Chaque image porteuse d'information a-t-elle une alternative textuelle ?</v>
      </c>
      <c r="E4" s="13" t="s">
        <v>198</v>
      </c>
      <c r="F4" s="12"/>
      <c r="G4" s="153"/>
      <c r="H4" s="55"/>
      <c r="I4" s="56"/>
      <c r="AME4"/>
      <c r="AMF4"/>
      <c r="AMG4"/>
      <c r="AMH4"/>
      <c r="AMI4"/>
      <c r="AMJ4"/>
    </row>
    <row r="5" spans="1:1024" s="2"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27"/>
      <c r="H5" s="55"/>
      <c r="I5" s="54"/>
      <c r="AME5"/>
      <c r="AMF5"/>
      <c r="AMG5"/>
      <c r="AMH5"/>
      <c r="AMI5"/>
      <c r="AMJ5"/>
    </row>
    <row r="6" spans="1:1024" s="2"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199</v>
      </c>
      <c r="F6" s="12"/>
      <c r="G6" s="153" t="s">
        <v>383</v>
      </c>
      <c r="H6" s="55"/>
      <c r="I6" s="54"/>
      <c r="AME6"/>
      <c r="AMF6"/>
      <c r="AMG6"/>
      <c r="AMH6"/>
      <c r="AMI6"/>
      <c r="AMJ6"/>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27"/>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32">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199</v>
      </c>
      <c r="F18" s="12"/>
      <c r="G18" s="153" t="s">
        <v>384</v>
      </c>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94"/>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180">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414</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00.25" customHeight="1">
      <c r="A53" s="78" t="str">
        <f>Criteres!B53</f>
        <v>Script</v>
      </c>
      <c r="B53" s="79" t="str">
        <f>Criteres!C53</f>
        <v>7.3</v>
      </c>
      <c r="C53" s="79" t="str">
        <f>Criteres!D53</f>
        <v>A</v>
      </c>
      <c r="D53" s="80" t="str">
        <f>Criteres!E53</f>
        <v>Chaque script est-il contrôlable par le clavier et par tout dispositif de pointage (hors cas particuliers) ?</v>
      </c>
      <c r="E53" s="13" t="s">
        <v>200</v>
      </c>
      <c r="F53" s="12"/>
      <c r="G53" s="18"/>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198</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199</v>
      </c>
      <c r="F65" s="12"/>
      <c r="G65" s="164" t="s">
        <v>396</v>
      </c>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20">
      <c r="A67" s="78" t="str">
        <f>Criteres!B67</f>
        <v>Structuration</v>
      </c>
      <c r="B67" s="79" t="str">
        <f>Criteres!C67</f>
        <v>9.1</v>
      </c>
      <c r="C67" s="79" t="str">
        <f>Criteres!D67</f>
        <v>A</v>
      </c>
      <c r="D67" s="80" t="str">
        <f>Criteres!E67</f>
        <v>Dans chaque page web, l'information est-elle structurée par l'utilisation appropriée de titres ?</v>
      </c>
      <c r="E67" s="13" t="s">
        <v>199</v>
      </c>
      <c r="F67" s="12"/>
      <c r="G67" s="164" t="s">
        <v>413</v>
      </c>
      <c r="H67" s="55"/>
      <c r="I67" s="54"/>
    </row>
    <row r="68" spans="1:9" ht="132">
      <c r="A68" s="78" t="str">
        <f>Criteres!B68</f>
        <v>Structuration</v>
      </c>
      <c r="B68" s="79" t="str">
        <f>Criteres!C68</f>
        <v>9.2</v>
      </c>
      <c r="C68" s="79" t="str">
        <f>Criteres!D68</f>
        <v>A</v>
      </c>
      <c r="D68" s="80" t="str">
        <f>Criteres!E68</f>
        <v>Dans chaque page web, la structure du document est-elle cohérente (hors cas particuliers) ?</v>
      </c>
      <c r="E68" s="13" t="s">
        <v>199</v>
      </c>
      <c r="F68" s="12"/>
      <c r="G68" s="155" t="s">
        <v>386</v>
      </c>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20">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387</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199</v>
      </c>
      <c r="F74" s="12"/>
      <c r="G74" s="155" t="s">
        <v>388</v>
      </c>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44">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199</v>
      </c>
      <c r="F76" s="12"/>
      <c r="G76" s="155" t="s">
        <v>389</v>
      </c>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32">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390</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100.25" customHeight="1">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198</v>
      </c>
      <c r="F84" s="12"/>
      <c r="G84" s="157"/>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198</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198</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29"/>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29"/>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198</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199</v>
      </c>
      <c r="F104" s="12"/>
      <c r="G104" s="132" t="s">
        <v>392</v>
      </c>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199</v>
      </c>
      <c r="F113" s="12"/>
      <c r="G113" s="155" t="s">
        <v>393</v>
      </c>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198</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200</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200</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200</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200</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200</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200</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200</v>
      </c>
      <c r="G140" s="92"/>
    </row>
  </sheetData>
  <autoFilter ref="A3:H140" xr:uid="{00000000-0009-0000-0000-000004000000}">
    <filterColumn colId="2">
      <filters>
        <filter val="A"/>
        <filter val="AA"/>
      </filters>
    </filterColumn>
  </autoFilter>
  <mergeCells count="2">
    <mergeCell ref="A1:C1"/>
    <mergeCell ref="A2:C2"/>
  </mergeCells>
  <phoneticPr fontId="34" type="noConversion"/>
  <conditionalFormatting sqref="E4:E140">
    <cfRule type="cellIs" dxfId="257" priority="6" operator="equal">
      <formula>"c"</formula>
    </cfRule>
    <cfRule type="cellIs" dxfId="256" priority="7" operator="equal">
      <formula>"nc"</formula>
    </cfRule>
    <cfRule type="cellIs" dxfId="255" priority="8" operator="equal">
      <formula>"na"</formula>
    </cfRule>
    <cfRule type="cellIs" dxfId="254" priority="9" operator="equal">
      <formula>"nt"</formula>
    </cfRule>
  </conditionalFormatting>
  <conditionalFormatting sqref="F4:F136">
    <cfRule type="cellIs" dxfId="253" priority="5" operator="equal">
      <formula>"D"</formula>
    </cfRule>
  </conditionalFormatting>
  <conditionalFormatting sqref="E137:E140">
    <cfRule type="cellIs" dxfId="252" priority="1" operator="equal">
      <formula>"c"</formula>
    </cfRule>
    <cfRule type="cellIs" dxfId="251" priority="2" operator="equal">
      <formula>"nc"</formula>
    </cfRule>
    <cfRule type="cellIs" dxfId="250" priority="3" operator="equal">
      <formula>"na"</formula>
    </cfRule>
    <cfRule type="cellIs" dxfId="249" priority="4" operator="equal">
      <formula>"nt"</formula>
    </cfRule>
  </conditionalFormatting>
  <pageMargins left="0.7" right="0.7" top="0.75" bottom="0.75" header="0.3" footer="0.3"/>
  <pageSetup paperSize="9" orientation="landscape"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7" filterMode="1"/>
  <dimension ref="A1:AMJ140"/>
  <sheetViews>
    <sheetView zoomScaleNormal="100" workbookViewId="0">
      <pane xSplit="6" ySplit="3" topLeftCell="G51" activePane="bottomRight" state="frozenSplit"/>
      <selection activeCell="K6" sqref="K6:P11"/>
      <selection pane="topRight" activeCell="K6" sqref="K6:P11"/>
      <selection pane="bottomLeft" activeCell="K6" sqref="K6:P11"/>
      <selection pane="bottomRigh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Accueil</v>
      </c>
      <c r="E1" s="98"/>
      <c r="F1" s="98"/>
      <c r="G1" s="98"/>
      <c r="H1" s="98"/>
      <c r="I1" s="72" t="str">
        <f ca="1">IFERROR(RIGHT(CELL("nomfichier",$A$2),LEN(CELL("nomfichier",$A$2))-SEARCH("]",CELL("nomfichier",$A$2))), RIGHT(CELL("filename",$A$2),LEN(CELL("filename",$A$2))-SEARCH("]",CELL("filename",$A$2))))</f>
        <v>P02</v>
      </c>
    </row>
    <row r="2" spans="1:1024">
      <c r="A2" s="229" t="s">
        <v>190</v>
      </c>
      <c r="B2" s="229"/>
      <c r="C2" s="229"/>
      <c r="D2" s="134" t="str">
        <f ca="1">IF(LOOKUP(I1,Echantillon!A11:A69,Echantillon!C11:C69)&lt;&gt;0,LOOKUP(I1,Echantillon!A11:A69,Echantillon!C11:C69),"-")</f>
        <v>https://cdtm-formation.concur.fr/#home</v>
      </c>
      <c r="E2" s="99"/>
      <c r="F2" s="99"/>
      <c r="G2" s="99"/>
      <c r="H2" s="99"/>
      <c r="I2" s="52"/>
    </row>
    <row r="3" spans="1:1024" s="81" customFormat="1" ht="70.25" customHeight="1">
      <c r="A3" s="49" t="s">
        <v>191</v>
      </c>
      <c r="B3" s="48" t="s">
        <v>30</v>
      </c>
      <c r="C3" s="48" t="s">
        <v>31</v>
      </c>
      <c r="D3" s="49"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198</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196</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100.25" customHeight="1">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8"/>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199</v>
      </c>
      <c r="F48" s="12"/>
      <c r="G48" s="155" t="s">
        <v>395</v>
      </c>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198</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328">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454</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120">
      <c r="A53" s="78" t="str">
        <f>Criteres!B53</f>
        <v>Script</v>
      </c>
      <c r="B53" s="79" t="str">
        <f>Criteres!C53</f>
        <v>7.3</v>
      </c>
      <c r="C53" s="79" t="str">
        <f>Criteres!D53</f>
        <v>A</v>
      </c>
      <c r="D53" s="80" t="str">
        <f>Criteres!E53</f>
        <v>Chaque script est-il contrôlable par le clavier et par tout dispositif de pointage (hors cas particuliers) ?</v>
      </c>
      <c r="E53" s="13" t="s">
        <v>199</v>
      </c>
      <c r="F53" s="12"/>
      <c r="G53" s="155" t="s">
        <v>446</v>
      </c>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198</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199</v>
      </c>
      <c r="F58" s="12"/>
      <c r="G58" s="155" t="s">
        <v>385</v>
      </c>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198</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198</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199</v>
      </c>
      <c r="F65" s="12"/>
      <c r="G65" s="164" t="s">
        <v>396</v>
      </c>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80">
      <c r="A67" s="78" t="str">
        <f>Criteres!B67</f>
        <v>Structuration</v>
      </c>
      <c r="B67" s="79" t="str">
        <f>Criteres!C67</f>
        <v>9.1</v>
      </c>
      <c r="C67" s="79" t="str">
        <f>Criteres!D67</f>
        <v>A</v>
      </c>
      <c r="D67" s="80" t="str">
        <f>Criteres!E67</f>
        <v>Dans chaque page web, l'information est-elle structurée par l'utilisation appropriée de titres ?</v>
      </c>
      <c r="E67" s="13" t="s">
        <v>199</v>
      </c>
      <c r="F67" s="12"/>
      <c r="G67" s="164" t="s">
        <v>397</v>
      </c>
      <c r="H67" s="55"/>
      <c r="I67" s="54"/>
    </row>
    <row r="68" spans="1:9" ht="144">
      <c r="A68" s="78" t="str">
        <f>Criteres!B68</f>
        <v>Structuration</v>
      </c>
      <c r="B68" s="79" t="str">
        <f>Criteres!C68</f>
        <v>9.2</v>
      </c>
      <c r="C68" s="79" t="str">
        <f>Criteres!D68</f>
        <v>A</v>
      </c>
      <c r="D68" s="80" t="str">
        <f>Criteres!E68</f>
        <v>Dans chaque page web, la structure du document est-elle cohérente (hors cas particuliers) ?</v>
      </c>
      <c r="E68" s="13" t="s">
        <v>199</v>
      </c>
      <c r="F68" s="12"/>
      <c r="G68" s="155" t="s">
        <v>402</v>
      </c>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198</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8">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398</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198</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198</v>
      </c>
      <c r="F75" s="12"/>
      <c r="G75" s="18"/>
      <c r="H75" s="55"/>
      <c r="I75" s="54"/>
    </row>
    <row r="76" spans="1:9" ht="144">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199</v>
      </c>
      <c r="F76" s="12"/>
      <c r="G76" s="155" t="s">
        <v>389</v>
      </c>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108">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400</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32">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199</v>
      </c>
      <c r="F83" s="12"/>
      <c r="G83" s="156" t="s">
        <v>391</v>
      </c>
      <c r="H83" s="55"/>
      <c r="I83" s="54"/>
    </row>
    <row r="84" spans="1:9" ht="216">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199</v>
      </c>
      <c r="F84" s="12"/>
      <c r="G84" s="157" t="s">
        <v>401</v>
      </c>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100.25" customHeight="1">
      <c r="A92" s="78" t="str">
        <f>Criteres!B92</f>
        <v>Formulaires</v>
      </c>
      <c r="B92" s="79" t="str">
        <f>Criteres!C92</f>
        <v>11.1</v>
      </c>
      <c r="C92" s="79" t="str">
        <f>Criteres!D92</f>
        <v>A</v>
      </c>
      <c r="D92" s="80" t="str">
        <f>Criteres!E92</f>
        <v>Chaque champ de formulaire a-t-il une étiquette ?</v>
      </c>
      <c r="E92" s="13" t="s">
        <v>200</v>
      </c>
      <c r="F92" s="12"/>
      <c r="G92" s="18"/>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200</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200</v>
      </c>
      <c r="F95" s="12"/>
      <c r="G95" s="18"/>
      <c r="H95" s="55"/>
      <c r="I95" s="54"/>
    </row>
    <row r="96" spans="1:9" ht="100.25" customHeight="1">
      <c r="A96" s="78" t="str">
        <f>Criteres!B96</f>
        <v>Formulaires</v>
      </c>
      <c r="B96" s="79" t="str">
        <f>Criteres!C96</f>
        <v>11.5</v>
      </c>
      <c r="C96" s="79" t="str">
        <f>Criteres!D96</f>
        <v>A</v>
      </c>
      <c r="D96" s="80" t="str">
        <f>Criteres!E96</f>
        <v>Dans chaque formulaire, les champs de même nature sont-ils regroupés, si nécessaire ?</v>
      </c>
      <c r="E96" s="13" t="s">
        <v>200</v>
      </c>
      <c r="F96" s="12"/>
      <c r="G96" s="18"/>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200</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200</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100.25" customHeight="1">
      <c r="A100" s="78" t="str">
        <f>Criteres!B100</f>
        <v>Formulaires</v>
      </c>
      <c r="B100" s="79" t="str">
        <f>Criteres!C100</f>
        <v>11.9</v>
      </c>
      <c r="C100" s="79" t="str">
        <f>Criteres!D100</f>
        <v>A</v>
      </c>
      <c r="D100" s="80" t="str">
        <f>Criteres!E100</f>
        <v>Dans chaque formulaire, l'intitulé de chaque bouton est-il pertinent (hors cas particuliers) ?</v>
      </c>
      <c r="E100" s="13" t="s">
        <v>200</v>
      </c>
      <c r="F100" s="12"/>
      <c r="G100" s="18"/>
      <c r="H100" s="55"/>
      <c r="I100" s="54"/>
    </row>
    <row r="101" spans="1:9" ht="100.25" customHeight="1">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200</v>
      </c>
      <c r="F101" s="12"/>
      <c r="G101" s="18"/>
      <c r="H101" s="55"/>
      <c r="I101" s="54"/>
    </row>
    <row r="102" spans="1:9" ht="100.25" customHeight="1">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200</v>
      </c>
      <c r="F102" s="12"/>
      <c r="G102" s="18"/>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200</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200</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200</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198</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32">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199</v>
      </c>
      <c r="F114" s="12"/>
      <c r="G114" s="155" t="s">
        <v>399</v>
      </c>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196</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196</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196</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199</v>
      </c>
      <c r="F122" s="12"/>
      <c r="G122" s="155" t="s">
        <v>478</v>
      </c>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198</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5000000}">
    <filterColumn colId="2">
      <filters>
        <filter val="A"/>
        <filter val="AA"/>
      </filters>
    </filterColumn>
  </autoFilter>
  <mergeCells count="2">
    <mergeCell ref="A1:C1"/>
    <mergeCell ref="A2:C2"/>
  </mergeCells>
  <conditionalFormatting sqref="E4:E136">
    <cfRule type="cellIs" dxfId="248" priority="6" operator="equal">
      <formula>"c"</formula>
    </cfRule>
    <cfRule type="cellIs" dxfId="247" priority="7" operator="equal">
      <formula>"nc"</formula>
    </cfRule>
    <cfRule type="cellIs" dxfId="246" priority="8" operator="equal">
      <formula>"na"</formula>
    </cfRule>
    <cfRule type="cellIs" dxfId="245" priority="9" operator="equal">
      <formula>"nt"</formula>
    </cfRule>
  </conditionalFormatting>
  <conditionalFormatting sqref="F4:F136">
    <cfRule type="cellIs" dxfId="244" priority="5" operator="equal">
      <formula>"D"</formula>
    </cfRule>
  </conditionalFormatting>
  <conditionalFormatting sqref="E137:E140">
    <cfRule type="cellIs" dxfId="243" priority="1" operator="equal">
      <formula>"c"</formula>
    </cfRule>
    <cfRule type="cellIs" dxfId="242" priority="2" operator="equal">
      <formula>"nc"</formula>
    </cfRule>
    <cfRule type="cellIs" dxfId="241" priority="3" operator="equal">
      <formula>"na"</formula>
    </cfRule>
    <cfRule type="cellIs" dxfId="240" priority="4" operator="equal">
      <formula>"nt"</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filterMode="1"/>
  <dimension ref="A1:AMJ140"/>
  <sheetViews>
    <sheetView zoomScale="120" zoomScaleNormal="120" workbookViewId="0">
      <pane ySplit="3" topLeftCell="A51" activePane="bottomLeft" state="frozenSplit"/>
      <selection activeCell="K6" sqref="K6:P11"/>
      <selection pane="bottomLeft" sqref="A1:C1"/>
    </sheetView>
  </sheetViews>
  <sheetFormatPr baseColWidth="10" defaultColWidth="8.6640625" defaultRowHeight="15"/>
  <cols>
    <col min="1" max="1" width="14.6640625" style="73" customWidth="1"/>
    <col min="2" max="2" width="5" style="76" customWidth="1"/>
    <col min="3" max="3" width="4" style="76" customWidth="1"/>
    <col min="4" max="4" width="36" style="77" customWidth="1"/>
    <col min="5" max="6" width="5" style="6" customWidth="1"/>
    <col min="7" max="7" width="80.6640625" style="6" customWidth="1"/>
    <col min="8" max="8" width="36" style="6" customWidth="1"/>
    <col min="9" max="9" width="30.6640625" style="6" customWidth="1"/>
    <col min="10" max="1018" width="8.6640625" style="6"/>
    <col min="1019" max="16384" width="8.6640625" style="5"/>
  </cols>
  <sheetData>
    <row r="1" spans="1:1024" ht="16">
      <c r="A1" s="228" t="s">
        <v>189</v>
      </c>
      <c r="B1" s="228"/>
      <c r="C1" s="228"/>
      <c r="D1" s="133" t="str">
        <f ca="1">IF(LOOKUP(I1,Echantillon!A11:A69,Echantillon!B11:B69)&lt;&gt;0,LOOKUP(I1,Echantillon!A11:A69,Echantillon!B11:B69),"-")</f>
        <v>Création d'un OM (étape 1) - fenêtre modale</v>
      </c>
      <c r="E1" s="98"/>
      <c r="F1" s="98"/>
      <c r="G1" s="98"/>
      <c r="H1" s="98"/>
      <c r="I1" s="72" t="str">
        <f ca="1">IFERROR(RIGHT(CELL("nomfichier",$A$2),LEN(CELL("nomfichier",$A$2))-SEARCH("]",CELL("nomfichier",$A$2))), RIGHT(CELL("filename",$A$2),LEN(CELL("filename",$A$2))-SEARCH("]",CELL("filename",$A$2))))</f>
        <v>P03</v>
      </c>
    </row>
    <row r="2" spans="1:1024">
      <c r="A2" s="229" t="s">
        <v>190</v>
      </c>
      <c r="B2" s="229"/>
      <c r="C2" s="229"/>
      <c r="D2" s="134" t="str">
        <f ca="1">IF(LOOKUP(I1,Echantillon!A11:A69,Echantillon!C11:C69)&lt;&gt;0,LOOKUP(I1,Echantillon!A11:A69,Echantillon!C11:C69),"-")</f>
        <v>NA</v>
      </c>
      <c r="E2" s="99"/>
      <c r="F2" s="99"/>
      <c r="G2" s="99"/>
      <c r="H2" s="99"/>
      <c r="I2" s="52"/>
    </row>
    <row r="3" spans="1:1024" s="81" customFormat="1" ht="70.25" customHeight="1">
      <c r="A3" s="48" t="s">
        <v>191</v>
      </c>
      <c r="B3" s="48" t="s">
        <v>30</v>
      </c>
      <c r="C3" s="48" t="s">
        <v>31</v>
      </c>
      <c r="D3" s="49" t="s">
        <v>32</v>
      </c>
      <c r="E3" s="48" t="s">
        <v>192</v>
      </c>
      <c r="F3" s="48" t="s">
        <v>193</v>
      </c>
      <c r="G3" s="49" t="s">
        <v>194</v>
      </c>
      <c r="H3" s="49" t="s">
        <v>195</v>
      </c>
      <c r="I3" s="49" t="s">
        <v>230</v>
      </c>
      <c r="AME3" s="71"/>
      <c r="AMF3" s="71"/>
      <c r="AMG3" s="71"/>
      <c r="AMH3" s="71"/>
      <c r="AMI3" s="71"/>
      <c r="AMJ3" s="71"/>
    </row>
    <row r="4" spans="1:1024" s="6" customFormat="1" ht="100.25" customHeight="1">
      <c r="A4" s="78" t="str">
        <f>Criteres!B4</f>
        <v>Images</v>
      </c>
      <c r="B4" s="79" t="str">
        <f>Criteres!C4</f>
        <v>1.1</v>
      </c>
      <c r="C4" s="79" t="str">
        <f>Criteres!D4</f>
        <v>A</v>
      </c>
      <c r="D4" s="80" t="str">
        <f>Criteres!E4</f>
        <v>Chaque image porteuse d'information a-t-elle une alternative textuelle ?</v>
      </c>
      <c r="E4" s="13" t="s">
        <v>200</v>
      </c>
      <c r="F4" s="12"/>
      <c r="G4" s="96"/>
      <c r="H4" s="55"/>
      <c r="I4" s="56"/>
      <c r="AME4" s="5"/>
      <c r="AMF4" s="5"/>
      <c r="AMG4" s="5"/>
      <c r="AMH4" s="5"/>
      <c r="AMI4" s="5"/>
      <c r="AMJ4" s="5"/>
    </row>
    <row r="5" spans="1:1024" s="6" customFormat="1" ht="100.25" customHeight="1">
      <c r="A5" s="78" t="str">
        <f>Criteres!B5</f>
        <v>Images</v>
      </c>
      <c r="B5" s="79" t="str">
        <f>Criteres!C5</f>
        <v>1.2</v>
      </c>
      <c r="C5" s="79" t="str">
        <f>Criteres!D5</f>
        <v>A</v>
      </c>
      <c r="D5" s="80" t="str">
        <f>Criteres!E5</f>
        <v>Chaque image de décoration est-elle correctement ignorée par les technologies d'assistance ?</v>
      </c>
      <c r="E5" s="13" t="s">
        <v>200</v>
      </c>
      <c r="F5" s="12"/>
      <c r="G5" s="18"/>
      <c r="H5" s="55"/>
      <c r="I5" s="54"/>
      <c r="AME5" s="5"/>
      <c r="AMF5" s="5"/>
      <c r="AMG5" s="5"/>
      <c r="AMH5" s="5"/>
      <c r="AMI5" s="5"/>
      <c r="AMJ5" s="5"/>
    </row>
    <row r="6" spans="1:1024" s="6" customFormat="1" ht="100.25" customHeight="1">
      <c r="A6" s="78" t="str">
        <f>Criteres!B6</f>
        <v>Images</v>
      </c>
      <c r="B6" s="79" t="str">
        <f>Criteres!C6</f>
        <v>1.3</v>
      </c>
      <c r="C6" s="79" t="str">
        <f>Criteres!D6</f>
        <v>A</v>
      </c>
      <c r="D6" s="80" t="str">
        <f>Criteres!E6</f>
        <v>Pour chaque image porteuse d'information ayant une alternative textuelle, cette alternative est-elle pertinente (hors cas particuliers) ?</v>
      </c>
      <c r="E6" s="13" t="s">
        <v>200</v>
      </c>
      <c r="F6" s="12"/>
      <c r="G6" s="18"/>
      <c r="H6" s="55"/>
      <c r="I6" s="54"/>
      <c r="AME6" s="5"/>
      <c r="AMF6" s="5"/>
      <c r="AMG6" s="5"/>
      <c r="AMH6" s="5"/>
      <c r="AMI6" s="5"/>
      <c r="AMJ6" s="5"/>
    </row>
    <row r="7" spans="1:1024" ht="100.25" customHeight="1">
      <c r="A7" s="78" t="str">
        <f>Criteres!B7</f>
        <v>Images</v>
      </c>
      <c r="B7" s="79" t="str">
        <f>Criteres!C7</f>
        <v>1.4</v>
      </c>
      <c r="C7" s="79" t="str">
        <f>Criteres!D7</f>
        <v>A</v>
      </c>
      <c r="D7" s="80" t="str">
        <f>Criteres!E7</f>
        <v>Pour chaque image utilisée comme CAPTCHA ou comme image-test, ayant une alternative textuelle, cette alternative permet-elle d'identifier la nature et la fonction de l'image ?</v>
      </c>
      <c r="E7" s="13" t="s">
        <v>200</v>
      </c>
      <c r="F7" s="12"/>
      <c r="G7" s="18"/>
      <c r="H7" s="55"/>
      <c r="I7" s="54"/>
    </row>
    <row r="8" spans="1:1024" ht="100.25" customHeight="1">
      <c r="A8" s="78" t="str">
        <f>Criteres!B8</f>
        <v>Images</v>
      </c>
      <c r="B8" s="79" t="str">
        <f>Criteres!C8</f>
        <v>1.5</v>
      </c>
      <c r="C8" s="79" t="str">
        <f>Criteres!D8</f>
        <v>A</v>
      </c>
      <c r="D8" s="80" t="str">
        <f>Criteres!E8</f>
        <v>Pour chaque image utilisée comme CAPTCHA, une solution d'accès alternatif au contenu ou à la fonction du CAPTCHA est-elle présente ?</v>
      </c>
      <c r="E8" s="13" t="s">
        <v>200</v>
      </c>
      <c r="F8" s="12"/>
      <c r="G8" s="18"/>
      <c r="H8" s="55"/>
      <c r="I8" s="54"/>
    </row>
    <row r="9" spans="1:1024" ht="100.25" customHeight="1">
      <c r="A9" s="78" t="str">
        <f>Criteres!B9</f>
        <v>Images</v>
      </c>
      <c r="B9" s="79" t="str">
        <f>Criteres!C9</f>
        <v>1.6</v>
      </c>
      <c r="C9" s="79" t="str">
        <f>Criteres!D9</f>
        <v>A</v>
      </c>
      <c r="D9" s="80" t="str">
        <f>Criteres!E9</f>
        <v>Chaque image porteuse d'information a-t-elle, si nécessaire, une description détaillée ?</v>
      </c>
      <c r="E9" s="13" t="s">
        <v>200</v>
      </c>
      <c r="F9" s="12"/>
      <c r="G9" s="18"/>
      <c r="H9" s="55"/>
      <c r="I9" s="54"/>
    </row>
    <row r="10" spans="1:1024" ht="100.25" customHeight="1">
      <c r="A10" s="78" t="str">
        <f>Criteres!B10</f>
        <v>Images</v>
      </c>
      <c r="B10" s="79" t="str">
        <f>Criteres!C10</f>
        <v>1.7</v>
      </c>
      <c r="C10" s="79" t="str">
        <f>Criteres!D10</f>
        <v>A</v>
      </c>
      <c r="D10" s="80" t="str">
        <f>Criteres!E10</f>
        <v>Pour chaque image porteuse d'information ayant une description détaillée, cette description est-elle pertinente ?</v>
      </c>
      <c r="E10" s="13" t="s">
        <v>200</v>
      </c>
      <c r="F10" s="12"/>
      <c r="G10" s="18"/>
      <c r="H10" s="55"/>
      <c r="I10" s="54"/>
    </row>
    <row r="11" spans="1:1024" ht="100.25" customHeight="1">
      <c r="A11" s="78" t="str">
        <f>Criteres!B11</f>
        <v>Images</v>
      </c>
      <c r="B11" s="79" t="str">
        <f>Criteres!C11</f>
        <v>1.8</v>
      </c>
      <c r="C11" s="79" t="str">
        <f>Criteres!D11</f>
        <v>AA</v>
      </c>
      <c r="D11" s="80" t="str">
        <f>Criteres!E11</f>
        <v>Chaque image texte porteuse d'information, en l'absence d'un mécanisme de remplacement, doit si possible être remplacée par du texte stylé. Cette règle est-elle respectée (hors cas particuliers) ?</v>
      </c>
      <c r="E11" s="13" t="s">
        <v>200</v>
      </c>
      <c r="F11" s="12"/>
      <c r="G11" s="18"/>
      <c r="H11" s="55"/>
      <c r="I11" s="54"/>
    </row>
    <row r="12" spans="1:1024" ht="100.25" customHeight="1">
      <c r="A12" s="78" t="str">
        <f>Criteres!B12</f>
        <v>Images</v>
      </c>
      <c r="B12" s="79" t="str">
        <f>Criteres!C12</f>
        <v>1.9</v>
      </c>
      <c r="C12" s="79" t="str">
        <f>Criteres!D12</f>
        <v>A</v>
      </c>
      <c r="D12" s="80" t="str">
        <f>Criteres!E12</f>
        <v>Chaque légende d'image est-elle, si nécessaire, correctement reliée à l'image correspondante ?</v>
      </c>
      <c r="E12" s="13" t="s">
        <v>200</v>
      </c>
      <c r="F12" s="12"/>
      <c r="G12" s="18"/>
      <c r="H12" s="55"/>
      <c r="I12" s="54"/>
    </row>
    <row r="13" spans="1:1024" ht="100.25" hidden="1" customHeight="1">
      <c r="A13" s="78" t="str">
        <f>Criteres!B13</f>
        <v>Images</v>
      </c>
      <c r="B13" s="79" t="str">
        <f>Criteres!C13</f>
        <v>1.10</v>
      </c>
      <c r="C13" s="79" t="str">
        <f>Criteres!D13</f>
        <v>AAA</v>
      </c>
      <c r="D13" s="80" t="str">
        <f>Criteres!E13</f>
        <v>Chaque image texte porteuse d'information, doit si possible être remplacée par du texte stylé. Cette règle est-elle respectée (hors cas particuliers) ?</v>
      </c>
      <c r="E13" s="13" t="s">
        <v>200</v>
      </c>
      <c r="F13" s="12"/>
      <c r="G13" s="18"/>
      <c r="H13" s="55"/>
      <c r="I13" s="54"/>
    </row>
    <row r="14" spans="1:1024" ht="100.25" customHeight="1">
      <c r="A14" s="78" t="str">
        <f>Criteres!B14</f>
        <v>Cadres</v>
      </c>
      <c r="B14" s="79" t="str">
        <f>Criteres!C14</f>
        <v>2.1</v>
      </c>
      <c r="C14" s="79" t="str">
        <f>Criteres!D14</f>
        <v>A</v>
      </c>
      <c r="D14" s="80" t="str">
        <f>Criteres!E14</f>
        <v>Chaque cadre a-t-il un titre de cadre ?</v>
      </c>
      <c r="E14" s="13" t="s">
        <v>200</v>
      </c>
      <c r="F14" s="12"/>
      <c r="G14" s="18"/>
      <c r="H14" s="55"/>
      <c r="I14" s="54"/>
    </row>
    <row r="15" spans="1:1024" ht="100.25" customHeight="1">
      <c r="A15" s="78" t="str">
        <f>Criteres!B15</f>
        <v>Cadres</v>
      </c>
      <c r="B15" s="79" t="str">
        <f>Criteres!C15</f>
        <v>2.2</v>
      </c>
      <c r="C15" s="79" t="str">
        <f>Criteres!D15</f>
        <v>A</v>
      </c>
      <c r="D15" s="80" t="str">
        <f>Criteres!E15</f>
        <v>Pour chaque cadre ayant un titre de cadre, ce titre de cadre est-il pertinent ?</v>
      </c>
      <c r="E15" s="13" t="s">
        <v>200</v>
      </c>
      <c r="F15" s="12"/>
      <c r="G15" s="18"/>
      <c r="H15" s="55"/>
      <c r="I15" s="54"/>
    </row>
    <row r="16" spans="1:1024" ht="100.25" customHeight="1">
      <c r="A16" s="78" t="str">
        <f>Criteres!B16</f>
        <v>Couleurs</v>
      </c>
      <c r="B16" s="79" t="str">
        <f>Criteres!C16</f>
        <v>3.1</v>
      </c>
      <c r="C16" s="79" t="str">
        <f>Criteres!D16</f>
        <v>A</v>
      </c>
      <c r="D16" s="80" t="str">
        <f>Criteres!E16</f>
        <v>Dans chaque page web, l'information ne doit pas être donnée uniquement par la couleur. Cette règle est-elle respectée ?</v>
      </c>
      <c r="E16" s="13" t="s">
        <v>200</v>
      </c>
      <c r="F16" s="12"/>
      <c r="G16" s="18"/>
      <c r="H16" s="55"/>
      <c r="I16" s="54"/>
    </row>
    <row r="17" spans="1:9" ht="100.25" customHeight="1">
      <c r="A17" s="78" t="str">
        <f>Criteres!B17</f>
        <v>Couleurs</v>
      </c>
      <c r="B17" s="79" t="str">
        <f>Criteres!C17</f>
        <v>3.2</v>
      </c>
      <c r="C17" s="79" t="str">
        <f>Criteres!D17</f>
        <v>AA</v>
      </c>
      <c r="D17" s="80" t="str">
        <f>Criteres!E17</f>
        <v>Dans chaque page web, le contraste entre la couleur du texte et la couleur de son arrière-plan est-il suffisamment élevé (hors cas particuliers) ?</v>
      </c>
      <c r="E17" s="13" t="s">
        <v>198</v>
      </c>
      <c r="F17" s="12"/>
      <c r="G17" s="18"/>
      <c r="H17" s="55"/>
      <c r="I17" s="54"/>
    </row>
    <row r="18" spans="1:9" ht="48">
      <c r="A18" s="78" t="str">
        <f>Criteres!B18</f>
        <v>Couleurs</v>
      </c>
      <c r="B18" s="79" t="str">
        <f>Criteres!C18</f>
        <v>3.3</v>
      </c>
      <c r="C18" s="79" t="str">
        <f>Criteres!D18</f>
        <v>AA</v>
      </c>
      <c r="D18" s="80" t="str">
        <f>Criteres!E18</f>
        <v>Dans chaque page web, les couleurs utilisées dans les composants d'interface ou les éléments graphiques porteurs d'informations sont-elles suffisamment contrastées (hors cas particuliers ) ?</v>
      </c>
      <c r="E18" s="13" t="s">
        <v>198</v>
      </c>
      <c r="F18" s="12"/>
      <c r="G18" s="153"/>
      <c r="H18" s="55"/>
      <c r="I18" s="54"/>
    </row>
    <row r="19" spans="1:9" ht="100.25" hidden="1" customHeight="1">
      <c r="A19" s="78" t="str">
        <f>Criteres!B19</f>
        <v>Couleurs</v>
      </c>
      <c r="B19" s="79" t="str">
        <f>Criteres!C19</f>
        <v>3.4</v>
      </c>
      <c r="C19" s="79" t="str">
        <f>Criteres!D19</f>
        <v>AAA</v>
      </c>
      <c r="D19" s="80" t="str">
        <f>Criteres!E19</f>
        <v>Dans chaque page Web, le contraste entre la couleur du texte et la couleur de son arrière-plan est-il amélioré (hors cas particuliers) ?</v>
      </c>
      <c r="E19" s="13" t="s">
        <v>196</v>
      </c>
      <c r="F19" s="12"/>
      <c r="G19" s="18"/>
      <c r="H19" s="55"/>
      <c r="I19" s="54"/>
    </row>
    <row r="20" spans="1:9" ht="100.25" customHeight="1">
      <c r="A20" s="78" t="str">
        <f>Criteres!B20</f>
        <v>Multimédia</v>
      </c>
      <c r="B20" s="79" t="str">
        <f>Criteres!C20</f>
        <v>4.1</v>
      </c>
      <c r="C20" s="79" t="str">
        <f>Criteres!D20</f>
        <v>A</v>
      </c>
      <c r="D20" s="80" t="str">
        <f>Criteres!E20</f>
        <v>Chaque média temporel pré-enregistré a-t-il, si nécessaire, une transcription textuelle ou une audiodescription (hors cas particuliers) ?</v>
      </c>
      <c r="E20" s="13" t="s">
        <v>200</v>
      </c>
      <c r="F20" s="12"/>
      <c r="G20" s="18"/>
      <c r="H20" s="55"/>
      <c r="I20" s="54"/>
    </row>
    <row r="21" spans="1:9" ht="100.25" customHeight="1">
      <c r="A21" s="78" t="str">
        <f>Criteres!B21</f>
        <v>Multimédia</v>
      </c>
      <c r="B21" s="79" t="str">
        <f>Criteres!C21</f>
        <v>4.2</v>
      </c>
      <c r="C21" s="79" t="str">
        <f>Criteres!D21</f>
        <v>A</v>
      </c>
      <c r="D21" s="80" t="str">
        <f>Criteres!E21</f>
        <v>Pour chaque média temporel pré-enregistré ayant une transcription textuelle ou une audiodescription synchronisée, celles-ci sont-elles pertinentes (hors cas particuliers) ?</v>
      </c>
      <c r="E21" s="13" t="s">
        <v>200</v>
      </c>
      <c r="F21" s="12"/>
      <c r="G21" s="18"/>
      <c r="H21" s="55"/>
      <c r="I21" s="54"/>
    </row>
    <row r="22" spans="1:9" ht="100.25" customHeight="1">
      <c r="A22" s="78" t="str">
        <f>Criteres!B22</f>
        <v>Multimédia</v>
      </c>
      <c r="B22" s="79" t="str">
        <f>Criteres!C22</f>
        <v>4.3</v>
      </c>
      <c r="C22" s="79" t="str">
        <f>Criteres!D22</f>
        <v>A</v>
      </c>
      <c r="D22" s="80" t="str">
        <f>Criteres!E22</f>
        <v>Chaque média temporel synchronisé pré-enregistré a-t-il, si nécessaire, des sous-titres synchronisés (hors cas particuliers) ?</v>
      </c>
      <c r="E22" s="13" t="s">
        <v>200</v>
      </c>
      <c r="F22" s="12"/>
      <c r="G22" s="18"/>
      <c r="H22" s="55"/>
      <c r="I22" s="54"/>
    </row>
    <row r="23" spans="1:9" ht="100.25" customHeight="1">
      <c r="A23" s="78" t="str">
        <f>Criteres!B23</f>
        <v>Multimédia</v>
      </c>
      <c r="B23" s="79" t="str">
        <f>Criteres!C23</f>
        <v>4.4</v>
      </c>
      <c r="C23" s="79" t="str">
        <f>Criteres!D23</f>
        <v>A</v>
      </c>
      <c r="D23" s="80" t="str">
        <f>Criteres!E23</f>
        <v>Pour chaque média temporel synchronisé pré-enregistré ayant des sous-titres synchronisés, ces sous-titres sont-ils pertinents ?</v>
      </c>
      <c r="E23" s="13" t="s">
        <v>200</v>
      </c>
      <c r="F23" s="12"/>
      <c r="G23" s="18"/>
      <c r="H23" s="55"/>
      <c r="I23" s="54"/>
    </row>
    <row r="24" spans="1:9" ht="100.25" customHeight="1">
      <c r="A24" s="78" t="str">
        <f>Criteres!B24</f>
        <v>Multimédia</v>
      </c>
      <c r="B24" s="79" t="str">
        <f>Criteres!C24</f>
        <v>4.5</v>
      </c>
      <c r="C24" s="79" t="str">
        <f>Criteres!D24</f>
        <v>AA</v>
      </c>
      <c r="D24" s="80" t="str">
        <f>Criteres!E24</f>
        <v>Chaque média temporel pré-enregistré a-t-il, si nécessaire, une audiodescription synchronisée (hors cas particuliers) ?</v>
      </c>
      <c r="E24" s="13" t="s">
        <v>200</v>
      </c>
      <c r="F24" s="12"/>
      <c r="G24" s="18"/>
      <c r="H24" s="55"/>
      <c r="I24" s="54"/>
    </row>
    <row r="25" spans="1:9" ht="100.25" customHeight="1">
      <c r="A25" s="78" t="str">
        <f>Criteres!B25</f>
        <v>Multimédia</v>
      </c>
      <c r="B25" s="79" t="str">
        <f>Criteres!C25</f>
        <v>4.6</v>
      </c>
      <c r="C25" s="79" t="str">
        <f>Criteres!D25</f>
        <v>AA</v>
      </c>
      <c r="D25" s="80" t="str">
        <f>Criteres!E25</f>
        <v>Pour chaque média temporel pré-enregistré ayant une audiodescription synchronisée, celle-ci est-elle pertinente ?</v>
      </c>
      <c r="E25" s="13" t="s">
        <v>200</v>
      </c>
      <c r="F25" s="12"/>
      <c r="G25" s="18"/>
      <c r="H25" s="55"/>
      <c r="I25" s="54"/>
    </row>
    <row r="26" spans="1:9" ht="100.25" customHeight="1">
      <c r="A26" s="78" t="str">
        <f>Criteres!B26</f>
        <v>Multimédia</v>
      </c>
      <c r="B26" s="79" t="str">
        <f>Criteres!C26</f>
        <v>4.7</v>
      </c>
      <c r="C26" s="79" t="str">
        <f>Criteres!D26</f>
        <v>A</v>
      </c>
      <c r="D26" s="80" t="str">
        <f>Criteres!E26</f>
        <v>Chaque média temporel est-il clairement identifiable (hors cas particuliers) ?</v>
      </c>
      <c r="E26" s="13" t="s">
        <v>200</v>
      </c>
      <c r="F26" s="12"/>
      <c r="G26" s="18"/>
      <c r="H26" s="55"/>
      <c r="I26" s="54"/>
    </row>
    <row r="27" spans="1:9" ht="100.25" customHeight="1">
      <c r="A27" s="78" t="str">
        <f>Criteres!B27</f>
        <v>Multimédia</v>
      </c>
      <c r="B27" s="79" t="str">
        <f>Criteres!C27</f>
        <v>4.8</v>
      </c>
      <c r="C27" s="79" t="str">
        <f>Criteres!D27</f>
        <v>A</v>
      </c>
      <c r="D27" s="80" t="str">
        <f>Criteres!E27</f>
        <v>Chaque média non temporel a-t-il, si nécessaire, une alternative (hors cas particuliers) ?</v>
      </c>
      <c r="E27" s="13" t="s">
        <v>200</v>
      </c>
      <c r="F27" s="12"/>
      <c r="G27" s="18"/>
      <c r="H27" s="55"/>
      <c r="I27" s="54"/>
    </row>
    <row r="28" spans="1:9" ht="100.25" customHeight="1">
      <c r="A28" s="78" t="str">
        <f>Criteres!B28</f>
        <v>Multimédia</v>
      </c>
      <c r="B28" s="79" t="str">
        <f>Criteres!C28</f>
        <v>4.9</v>
      </c>
      <c r="C28" s="79" t="str">
        <f>Criteres!D28</f>
        <v>A</v>
      </c>
      <c r="D28" s="80" t="str">
        <f>Criteres!E28</f>
        <v>Pour chaque média non temporel ayant une alternative, cette alternative est-elle pertinente ?</v>
      </c>
      <c r="E28" s="13" t="s">
        <v>200</v>
      </c>
      <c r="F28" s="12"/>
      <c r="G28" s="18"/>
      <c r="H28" s="55"/>
      <c r="I28" s="54"/>
    </row>
    <row r="29" spans="1:9" ht="100.25" customHeight="1">
      <c r="A29" s="78" t="str">
        <f>Criteres!B29</f>
        <v>Multimédia</v>
      </c>
      <c r="B29" s="79" t="str">
        <f>Criteres!C29</f>
        <v>4.10</v>
      </c>
      <c r="C29" s="79" t="str">
        <f>Criteres!D29</f>
        <v>A</v>
      </c>
      <c r="D29" s="80" t="str">
        <f>Criteres!E29</f>
        <v>Chaque son déclenché automatiquement est-il contrôlable par l'utilisateur ?</v>
      </c>
      <c r="E29" s="13" t="s">
        <v>200</v>
      </c>
      <c r="F29" s="12"/>
      <c r="G29" s="18"/>
      <c r="H29" s="55"/>
      <c r="I29" s="54"/>
    </row>
    <row r="30" spans="1:9" ht="100.25" customHeight="1">
      <c r="A30" s="78" t="str">
        <f>Criteres!B30</f>
        <v>Multimédia</v>
      </c>
      <c r="B30" s="79" t="str">
        <f>Criteres!C30</f>
        <v>4.11</v>
      </c>
      <c r="C30" s="79" t="str">
        <f>Criteres!D30</f>
        <v>A</v>
      </c>
      <c r="D30" s="80" t="str">
        <f>Criteres!E30</f>
        <v>La consultation de chaque média temporel est-elle, si nécessaire, contrôlable par le clavier et tout dispositif de pointage ?</v>
      </c>
      <c r="E30" s="13" t="s">
        <v>200</v>
      </c>
      <c r="F30" s="12"/>
      <c r="G30" s="18"/>
      <c r="H30" s="55"/>
      <c r="I30" s="54"/>
    </row>
    <row r="31" spans="1:9" ht="100.25" customHeight="1">
      <c r="A31" s="78" t="str">
        <f>Criteres!B31</f>
        <v>Multimédia</v>
      </c>
      <c r="B31" s="79" t="str">
        <f>Criteres!C31</f>
        <v>4.12</v>
      </c>
      <c r="C31" s="79" t="str">
        <f>Criteres!D31</f>
        <v>A</v>
      </c>
      <c r="D31" s="80" t="str">
        <f>Criteres!E31</f>
        <v>La consultation de chaque média non temporel est-elle contrôlable par le clavier et tout dispositif de pointage ?</v>
      </c>
      <c r="E31" s="13" t="s">
        <v>200</v>
      </c>
      <c r="F31" s="12"/>
      <c r="G31" s="18"/>
      <c r="H31" s="55"/>
      <c r="I31" s="54"/>
    </row>
    <row r="32" spans="1:9" ht="100.25" customHeight="1">
      <c r="A32" s="78" t="str">
        <f>Criteres!B32</f>
        <v>Multimédia</v>
      </c>
      <c r="B32" s="79" t="str">
        <f>Criteres!C32</f>
        <v>4.13</v>
      </c>
      <c r="C32" s="79" t="str">
        <f>Criteres!D32</f>
        <v>A</v>
      </c>
      <c r="D32" s="80" t="str">
        <f>Criteres!E32</f>
        <v>Chaque média temporel et non temporel est-il compatible avec les technologies d'assistance (hors cas particuliers) ?</v>
      </c>
      <c r="E32" s="13" t="s">
        <v>200</v>
      </c>
      <c r="F32" s="12"/>
      <c r="G32" s="18"/>
      <c r="H32" s="55"/>
      <c r="I32" s="54"/>
    </row>
    <row r="33" spans="1:9" ht="100.25" hidden="1" customHeight="1">
      <c r="A33" s="78" t="str">
        <f>Criteres!B33</f>
        <v>Multimédia</v>
      </c>
      <c r="B33" s="79" t="str">
        <f>Criteres!C33</f>
        <v>4.14</v>
      </c>
      <c r="C33" s="79" t="str">
        <f>Criteres!D33</f>
        <v>AAA</v>
      </c>
      <c r="D33" s="80" t="str">
        <f>Criteres!E33</f>
        <v>Chaque média temporel pré-enregistré a-t-il, si nécessaire, une interprétation en langue des signes (hors cas particuliers) ?</v>
      </c>
      <c r="E33" s="13" t="s">
        <v>200</v>
      </c>
      <c r="F33" s="12"/>
      <c r="G33" s="18"/>
      <c r="H33" s="55"/>
      <c r="I33" s="54"/>
    </row>
    <row r="34" spans="1:9" ht="100.25" hidden="1" customHeight="1">
      <c r="A34" s="78" t="str">
        <f>Criteres!B34</f>
        <v>Multimédia</v>
      </c>
      <c r="B34" s="79" t="str">
        <f>Criteres!C34</f>
        <v>4.15</v>
      </c>
      <c r="C34" s="79" t="str">
        <f>Criteres!D34</f>
        <v>AAA</v>
      </c>
      <c r="D34" s="80" t="str">
        <f>Criteres!E34</f>
        <v>Pour chaque média temporel pré-enregistré ayant une interprétation en langue des signes, celle-ci est-elle pertinente ?</v>
      </c>
      <c r="E34" s="13" t="s">
        <v>200</v>
      </c>
      <c r="F34" s="12"/>
      <c r="G34" s="18"/>
      <c r="H34" s="55"/>
      <c r="I34" s="54"/>
    </row>
    <row r="35" spans="1:9" ht="100.25" hidden="1" customHeight="1">
      <c r="A35" s="78" t="str">
        <f>Criteres!B35</f>
        <v>Multimédia</v>
      </c>
      <c r="B35" s="79" t="str">
        <f>Criteres!C35</f>
        <v>4.16</v>
      </c>
      <c r="C35" s="79" t="str">
        <f>Criteres!D35</f>
        <v>AAA</v>
      </c>
      <c r="D35" s="80" t="str">
        <f>Criteres!E35</f>
        <v>Chaque média temporel pré-enregistré a-t-il, si nécessaire, une audiodescription étendue synchronisée (hors cas particuliers) ?</v>
      </c>
      <c r="E35" s="13" t="s">
        <v>200</v>
      </c>
      <c r="F35" s="12"/>
      <c r="G35" s="18"/>
      <c r="H35" s="55"/>
      <c r="I35" s="54"/>
    </row>
    <row r="36" spans="1:9" ht="100.25" hidden="1" customHeight="1">
      <c r="A36" s="78" t="str">
        <f>Criteres!B36</f>
        <v>Multimédia</v>
      </c>
      <c r="B36" s="79" t="str">
        <f>Criteres!C36</f>
        <v>4.17</v>
      </c>
      <c r="C36" s="79" t="str">
        <f>Criteres!D36</f>
        <v>AAA</v>
      </c>
      <c r="D36" s="80" t="str">
        <f>Criteres!E36</f>
        <v>Pour chaque média temporel pré-enregistré ayant une audiodescription étendue synchronisée, celle-ci est-elle pertinente ?</v>
      </c>
      <c r="E36" s="13" t="s">
        <v>200</v>
      </c>
      <c r="F36" s="12"/>
      <c r="G36" s="18"/>
      <c r="H36" s="55"/>
      <c r="I36" s="54"/>
    </row>
    <row r="37" spans="1:9" ht="100.25" hidden="1" customHeight="1">
      <c r="A37" s="78" t="str">
        <f>Criteres!B37</f>
        <v>Multimédia</v>
      </c>
      <c r="B37" s="79" t="str">
        <f>Criteres!C37</f>
        <v>4.18</v>
      </c>
      <c r="C37" s="79" t="str">
        <f>Criteres!D37</f>
        <v>AAA</v>
      </c>
      <c r="D37" s="80" t="str">
        <f>Criteres!E37</f>
        <v>Chaque média temporel synchronisé ou seulement vidéo a-t-il, si nécessaire, une transcription textuelle (hors cas particuliers) ?</v>
      </c>
      <c r="E37" s="13" t="s">
        <v>200</v>
      </c>
      <c r="F37" s="12"/>
      <c r="G37" s="18"/>
      <c r="H37" s="55"/>
      <c r="I37" s="54"/>
    </row>
    <row r="38" spans="1:9" ht="100.25" hidden="1" customHeight="1">
      <c r="A38" s="78" t="str">
        <f>Criteres!B38</f>
        <v>Multimédia</v>
      </c>
      <c r="B38" s="79" t="str">
        <f>Criteres!C38</f>
        <v>4.19</v>
      </c>
      <c r="C38" s="79" t="str">
        <f>Criteres!D38</f>
        <v>AAA</v>
      </c>
      <c r="D38" s="80" t="str">
        <f>Criteres!E38</f>
        <v>Pour chaque média temporel synchronisé ou seulement vidéo, ayant une transcription textuelle, celle-ci est-elle pertinente ?</v>
      </c>
      <c r="E38" s="13" t="s">
        <v>200</v>
      </c>
      <c r="F38" s="12"/>
      <c r="G38" s="18"/>
      <c r="H38" s="55"/>
      <c r="I38" s="54"/>
    </row>
    <row r="39" spans="1:9" ht="100.25" hidden="1" customHeight="1">
      <c r="A39" s="78" t="str">
        <f>Criteres!B39</f>
        <v>Multimédia</v>
      </c>
      <c r="B39" s="79" t="str">
        <f>Criteres!C39</f>
        <v>4.20</v>
      </c>
      <c r="C39" s="79" t="str">
        <f>Criteres!D39</f>
        <v>AAA</v>
      </c>
      <c r="D39" s="80" t="str">
        <f>Criteres!E39</f>
        <v>Pour chaque média temporel seulement audio pré-enregistré, les dialogues sont-ils suffisamment audibles (hors cas particuliers) ?</v>
      </c>
      <c r="E39" s="13" t="s">
        <v>200</v>
      </c>
      <c r="F39" s="12"/>
      <c r="G39" s="18"/>
      <c r="H39" s="55"/>
      <c r="I39" s="54"/>
    </row>
    <row r="40" spans="1:9" ht="100.25" customHeight="1">
      <c r="A40" s="78" t="str">
        <f>Criteres!B40</f>
        <v>Tableaux</v>
      </c>
      <c r="B40" s="79" t="str">
        <f>Criteres!C40</f>
        <v>5.1</v>
      </c>
      <c r="C40" s="79" t="str">
        <f>Criteres!D40</f>
        <v>A</v>
      </c>
      <c r="D40" s="80" t="str">
        <f>Criteres!E40</f>
        <v>Chaque tableau de données complexe a-t-il un résumé ?</v>
      </c>
      <c r="E40" s="13" t="s">
        <v>200</v>
      </c>
      <c r="F40" s="12"/>
      <c r="G40" s="18"/>
      <c r="H40" s="55"/>
      <c r="I40" s="54"/>
    </row>
    <row r="41" spans="1:9" ht="100.25" customHeight="1">
      <c r="A41" s="78" t="str">
        <f>Criteres!B41</f>
        <v>Tableaux</v>
      </c>
      <c r="B41" s="79" t="str">
        <f>Criteres!C41</f>
        <v>5.2</v>
      </c>
      <c r="C41" s="79" t="str">
        <f>Criteres!D41</f>
        <v>A</v>
      </c>
      <c r="D41" s="80" t="str">
        <f>Criteres!E41</f>
        <v>Pour chaque tableau de données complexe ayant un résumé, celui-ci est-il pertinent ?</v>
      </c>
      <c r="E41" s="13" t="s">
        <v>200</v>
      </c>
      <c r="F41" s="12"/>
      <c r="G41" s="18"/>
      <c r="H41" s="55"/>
      <c r="I41" s="54"/>
    </row>
    <row r="42" spans="1:9" ht="100.25" customHeight="1">
      <c r="A42" s="78" t="str">
        <f>Criteres!B42</f>
        <v>Tableaux</v>
      </c>
      <c r="B42" s="79" t="str">
        <f>Criteres!C42</f>
        <v>5.3</v>
      </c>
      <c r="C42" s="79" t="str">
        <f>Criteres!D42</f>
        <v>A</v>
      </c>
      <c r="D42" s="80" t="str">
        <f>Criteres!E42</f>
        <v>Pour chaque tableau de mise en forme, le contenu linéarisé reste-t-il compréhensible (hors cas particuliers) ?</v>
      </c>
      <c r="E42" s="13" t="s">
        <v>198</v>
      </c>
      <c r="F42" s="12"/>
      <c r="G42" s="18"/>
      <c r="H42" s="57"/>
      <c r="I42" s="54"/>
    </row>
    <row r="43" spans="1:9" ht="100.25" customHeight="1">
      <c r="A43" s="78" t="str">
        <f>Criteres!B43</f>
        <v>Tableaux</v>
      </c>
      <c r="B43" s="79" t="str">
        <f>Criteres!C43</f>
        <v>5.4</v>
      </c>
      <c r="C43" s="79" t="str">
        <f>Criteres!D43</f>
        <v>A</v>
      </c>
      <c r="D43" s="80" t="str">
        <f>Criteres!E43</f>
        <v>Pour chaque tableau de données ayant un titre, le titre est-il correctement associé au tableau de données ?</v>
      </c>
      <c r="E43" s="13" t="s">
        <v>200</v>
      </c>
      <c r="F43" s="12"/>
      <c r="G43" s="18"/>
      <c r="H43" s="55"/>
      <c r="I43" s="54"/>
    </row>
    <row r="44" spans="1:9" ht="100.25" customHeight="1">
      <c r="A44" s="78" t="str">
        <f>Criteres!B44</f>
        <v>Tableaux</v>
      </c>
      <c r="B44" s="79" t="str">
        <f>Criteres!C44</f>
        <v>5.5</v>
      </c>
      <c r="C44" s="79" t="str">
        <f>Criteres!D44</f>
        <v>A</v>
      </c>
      <c r="D44" s="80" t="str">
        <f>Criteres!E44</f>
        <v>Pour chaque tableau de données ayant un titre, celui-ci est-il pertinent ?</v>
      </c>
      <c r="E44" s="13" t="s">
        <v>200</v>
      </c>
      <c r="F44" s="12"/>
      <c r="G44" s="18"/>
      <c r="H44" s="55"/>
      <c r="I44" s="54"/>
    </row>
    <row r="45" spans="1:9" ht="100.25" customHeight="1">
      <c r="A45" s="78" t="str">
        <f>Criteres!B45</f>
        <v>Tableaux</v>
      </c>
      <c r="B45" s="79" t="str">
        <f>Criteres!C45</f>
        <v>5.6</v>
      </c>
      <c r="C45" s="79" t="str">
        <f>Criteres!D45</f>
        <v>A</v>
      </c>
      <c r="D45" s="80" t="str">
        <f>Criteres!E45</f>
        <v>Pour chaque tableau de données, chaque en-tête de colonnes et chaque en-tête de lignes sont-ils correctement déclarés ?</v>
      </c>
      <c r="E45" s="13" t="s">
        <v>200</v>
      </c>
      <c r="F45" s="12"/>
      <c r="G45" s="18"/>
      <c r="H45" s="55"/>
      <c r="I45" s="54"/>
    </row>
    <row r="46" spans="1:9" ht="100.25" customHeight="1">
      <c r="A46" s="78" t="str">
        <f>Criteres!B46</f>
        <v>Tableaux</v>
      </c>
      <c r="B46" s="79" t="str">
        <f>Criteres!C46</f>
        <v>5.7</v>
      </c>
      <c r="C46" s="79" t="str">
        <f>Criteres!D46</f>
        <v>A</v>
      </c>
      <c r="D46" s="80" t="str">
        <f>Criteres!E46</f>
        <v>Pour chaque tableau de données, la technique appropriée permettant d'associer chaque cellule avec ses en-têtes est-elle utilisée (hors cas particuliers) ?</v>
      </c>
      <c r="E46" s="13" t="s">
        <v>200</v>
      </c>
      <c r="F46" s="12"/>
      <c r="G46" s="18"/>
      <c r="H46" s="55"/>
      <c r="I46" s="54"/>
    </row>
    <row r="47" spans="1:9" ht="100.25" customHeight="1">
      <c r="A47" s="78" t="str">
        <f>Criteres!B47</f>
        <v>Tableaux</v>
      </c>
      <c r="B47" s="79" t="str">
        <f>Criteres!C47</f>
        <v>5.8</v>
      </c>
      <c r="C47" s="79" t="str">
        <f>Criteres!D47</f>
        <v>A</v>
      </c>
      <c r="D47" s="80" t="str">
        <f>Criteres!E47</f>
        <v>Chaque tableau de mise en forme ne doit pas utiliser d'éléments propres aux tableaux de données. Cette règle est-elle respectée ?</v>
      </c>
      <c r="E47" s="13" t="s">
        <v>198</v>
      </c>
      <c r="F47" s="12"/>
      <c r="G47" s="18"/>
      <c r="H47" s="55"/>
      <c r="I47" s="54"/>
    </row>
    <row r="48" spans="1:9" ht="100.25" customHeight="1">
      <c r="A48" s="78" t="str">
        <f>Criteres!B48</f>
        <v>Liens</v>
      </c>
      <c r="B48" s="79" t="str">
        <f>Criteres!C48</f>
        <v>6.1</v>
      </c>
      <c r="C48" s="79" t="str">
        <f>Criteres!D48</f>
        <v>A</v>
      </c>
      <c r="D48" s="80" t="str">
        <f>Criteres!E48</f>
        <v>Chaque lien est-il explicite (hors cas particuliers) ?</v>
      </c>
      <c r="E48" s="13" t="s">
        <v>200</v>
      </c>
      <c r="F48" s="12"/>
      <c r="G48" s="18"/>
      <c r="H48" s="55"/>
      <c r="I48" s="54"/>
    </row>
    <row r="49" spans="1:9" ht="100.25" customHeight="1">
      <c r="A49" s="78" t="str">
        <f>Criteres!B49</f>
        <v>Liens</v>
      </c>
      <c r="B49" s="79" t="str">
        <f>Criteres!C49</f>
        <v>6.2</v>
      </c>
      <c r="C49" s="79" t="str">
        <f>Criteres!D49</f>
        <v>A</v>
      </c>
      <c r="D49" s="80" t="str">
        <f>Criteres!E49</f>
        <v>Dans chaque page web, chaque lien, à l'exception des ancres, a-t-il un intitulé ?</v>
      </c>
      <c r="E49" s="13" t="s">
        <v>200</v>
      </c>
      <c r="F49" s="12"/>
      <c r="G49" s="18"/>
      <c r="H49" s="55"/>
      <c r="I49" s="54"/>
    </row>
    <row r="50" spans="1:9" ht="100.25" hidden="1" customHeight="1">
      <c r="A50" s="78" t="str">
        <f>Criteres!B50</f>
        <v>Liens</v>
      </c>
      <c r="B50" s="79" t="str">
        <f>Criteres!C50</f>
        <v>6.3</v>
      </c>
      <c r="C50" s="79" t="str">
        <f>Criteres!D50</f>
        <v>AAA</v>
      </c>
      <c r="D50" s="80" t="str">
        <f>Criteres!E50</f>
        <v>Chaque intitulé de lien seul est-il explicite hors contexte (hors cas particuliers) ?</v>
      </c>
      <c r="E50" s="13" t="s">
        <v>196</v>
      </c>
      <c r="F50" s="12"/>
      <c r="G50" s="18"/>
      <c r="H50" s="55"/>
      <c r="I50" s="54"/>
    </row>
    <row r="51" spans="1:9" ht="409.6">
      <c r="A51" s="78" t="str">
        <f>Criteres!B51</f>
        <v>Script</v>
      </c>
      <c r="B51" s="79" t="str">
        <f>Criteres!C51</f>
        <v>7.1</v>
      </c>
      <c r="C51" s="79" t="str">
        <f>Criteres!D51</f>
        <v>A</v>
      </c>
      <c r="D51" s="80" t="str">
        <f>Criteres!E51</f>
        <v>Chaque script est-il, si nécessaire, compatible avec les technologies d'assistance ?</v>
      </c>
      <c r="E51" s="13" t="s">
        <v>199</v>
      </c>
      <c r="F51" s="12"/>
      <c r="G51" s="155" t="s">
        <v>448</v>
      </c>
      <c r="H51" s="55"/>
      <c r="I51" s="54"/>
    </row>
    <row r="52" spans="1:9" ht="100.25" customHeight="1">
      <c r="A52" s="78" t="str">
        <f>Criteres!B52</f>
        <v>Script</v>
      </c>
      <c r="B52" s="79" t="str">
        <f>Criteres!C52</f>
        <v>7.2</v>
      </c>
      <c r="C52" s="79" t="str">
        <f>Criteres!D52</f>
        <v>A</v>
      </c>
      <c r="D52" s="80" t="str">
        <f>Criteres!E52</f>
        <v>Pour chaque script ayant une alternative, cette alternative est-elle pertinente ?</v>
      </c>
      <c r="E52" s="13" t="s">
        <v>200</v>
      </c>
      <c r="F52" s="12"/>
      <c r="G52" s="18"/>
      <c r="H52" s="55"/>
      <c r="I52" s="54"/>
    </row>
    <row r="53" spans="1:9" ht="204">
      <c r="A53" s="78" t="str">
        <f>Criteres!B53</f>
        <v>Script</v>
      </c>
      <c r="B53" s="79" t="str">
        <f>Criteres!C53</f>
        <v>7.3</v>
      </c>
      <c r="C53" s="79" t="str">
        <f>Criteres!D53</f>
        <v>A</v>
      </c>
      <c r="D53" s="80" t="str">
        <f>Criteres!E53</f>
        <v>Chaque script est-il contrôlable par le clavier et par tout dispositif de pointage (hors cas particuliers) ?</v>
      </c>
      <c r="E53" s="13" t="s">
        <v>199</v>
      </c>
      <c r="F53" s="12"/>
      <c r="G53" s="155" t="s">
        <v>420</v>
      </c>
      <c r="H53" s="55"/>
      <c r="I53" s="54"/>
    </row>
    <row r="54" spans="1:9" ht="100.25" customHeight="1">
      <c r="A54" s="78" t="str">
        <f>Criteres!B54</f>
        <v>Script</v>
      </c>
      <c r="B54" s="79" t="str">
        <f>Criteres!C54</f>
        <v>7.4</v>
      </c>
      <c r="C54" s="79" t="str">
        <f>Criteres!D54</f>
        <v>A</v>
      </c>
      <c r="D54" s="80" t="str">
        <f>Criteres!E54</f>
        <v>Pour chaque script qui initie un changement de contexte, l'utilisateur est-il averti ou en a-t-il le contrôle ?</v>
      </c>
      <c r="E54" s="13" t="s">
        <v>200</v>
      </c>
      <c r="F54" s="12"/>
      <c r="G54" s="18"/>
      <c r="H54" s="55"/>
      <c r="I54" s="54"/>
    </row>
    <row r="55" spans="1:9" ht="100.25" customHeight="1">
      <c r="A55" s="78" t="str">
        <f>Criteres!B55</f>
        <v>Script</v>
      </c>
      <c r="B55" s="79" t="str">
        <f>Criteres!C55</f>
        <v>7.5</v>
      </c>
      <c r="C55" s="79" t="str">
        <f>Criteres!D55</f>
        <v>AA</v>
      </c>
      <c r="D55" s="80" t="str">
        <f>Criteres!E55</f>
        <v>Dans chaque page web, les messages de statut sont-ils correctement restitués par les technologies d'assistance ?</v>
      </c>
      <c r="E55" s="13" t="s">
        <v>200</v>
      </c>
      <c r="F55" s="12"/>
      <c r="G55" s="18"/>
      <c r="H55" s="55"/>
      <c r="I55" s="54"/>
    </row>
    <row r="56" spans="1:9" ht="100.25" hidden="1" customHeight="1">
      <c r="A56" s="78" t="str">
        <f>Criteres!B56</f>
        <v>Script</v>
      </c>
      <c r="B56" s="79" t="str">
        <f>Criteres!C56</f>
        <v>7.6</v>
      </c>
      <c r="C56" s="79" t="str">
        <f>Criteres!D56</f>
        <v>AAA</v>
      </c>
      <c r="D56" s="80" t="str">
        <f>Criteres!E56</f>
        <v>Chaque script qui provoque une alerte non sollicitée est-il contrôlable par l'utilisateur (hors cas particuliers) ?</v>
      </c>
      <c r="E56" s="13" t="s">
        <v>196</v>
      </c>
      <c r="F56" s="12"/>
      <c r="G56" s="18"/>
      <c r="H56" s="55"/>
      <c r="I56" s="54"/>
    </row>
    <row r="57" spans="1:9" ht="100.25" customHeight="1">
      <c r="A57" s="78" t="str">
        <f>Criteres!B57</f>
        <v>Éléments obligatoires</v>
      </c>
      <c r="B57" s="79" t="str">
        <f>Criteres!C57</f>
        <v>8.1</v>
      </c>
      <c r="C57" s="79" t="str">
        <f>Criteres!D57</f>
        <v>A</v>
      </c>
      <c r="D57" s="80" t="str">
        <f>Criteres!E57</f>
        <v>Chaque page web est-elle définie par un type de document ?</v>
      </c>
      <c r="E57" s="13" t="s">
        <v>200</v>
      </c>
      <c r="F57" s="12"/>
      <c r="G57" s="18"/>
      <c r="H57" s="55"/>
      <c r="I57" s="54"/>
    </row>
    <row r="58" spans="1:9" ht="100.25" customHeight="1">
      <c r="A58" s="78" t="str">
        <f>Criteres!B58</f>
        <v>Éléments obligatoires</v>
      </c>
      <c r="B58" s="79" t="str">
        <f>Criteres!C58</f>
        <v>8.2</v>
      </c>
      <c r="C58" s="79" t="str">
        <f>Criteres!D58</f>
        <v>A</v>
      </c>
      <c r="D58" s="80" t="str">
        <f>Criteres!E58</f>
        <v>Pour chaque page web, le code source généré est-il valide selon le type de document spécifié (hors cas particuliers) ?</v>
      </c>
      <c r="E58" s="13" t="s">
        <v>200</v>
      </c>
      <c r="F58" s="12"/>
      <c r="G58" s="155"/>
      <c r="H58" s="55"/>
      <c r="I58" s="54"/>
    </row>
    <row r="59" spans="1:9" ht="100.25" customHeight="1">
      <c r="A59" s="78" t="str">
        <f>Criteres!B59</f>
        <v>Éléments obligatoires</v>
      </c>
      <c r="B59" s="79" t="str">
        <f>Criteres!C59</f>
        <v>8.3</v>
      </c>
      <c r="C59" s="79" t="str">
        <f>Criteres!D59</f>
        <v>A</v>
      </c>
      <c r="D59" s="80" t="str">
        <f>Criteres!E59</f>
        <v>Dans chaque page web, la langue par défaut est-elle présente ?</v>
      </c>
      <c r="E59" s="13" t="s">
        <v>198</v>
      </c>
      <c r="F59" s="12"/>
      <c r="G59" s="18"/>
      <c r="H59" s="55"/>
      <c r="I59" s="54"/>
    </row>
    <row r="60" spans="1:9" ht="100.25" customHeight="1">
      <c r="A60" s="78" t="str">
        <f>Criteres!B60</f>
        <v>Éléments obligatoires</v>
      </c>
      <c r="B60" s="79" t="str">
        <f>Criteres!C60</f>
        <v>8.4</v>
      </c>
      <c r="C60" s="79" t="str">
        <f>Criteres!D60</f>
        <v>A</v>
      </c>
      <c r="D60" s="80" t="str">
        <f>Criteres!E60</f>
        <v>Pour chaque page web ayant une langue par défaut, le code de langue est-il pertinent ?</v>
      </c>
      <c r="E60" s="13" t="s">
        <v>198</v>
      </c>
      <c r="F60" s="12"/>
      <c r="G60" s="18"/>
      <c r="H60" s="55"/>
      <c r="I60" s="54"/>
    </row>
    <row r="61" spans="1:9" ht="100.25" customHeight="1">
      <c r="A61" s="78" t="str">
        <f>Criteres!B61</f>
        <v>Éléments obligatoires</v>
      </c>
      <c r="B61" s="79" t="str">
        <f>Criteres!C61</f>
        <v>8.5</v>
      </c>
      <c r="C61" s="79" t="str">
        <f>Criteres!D61</f>
        <v>A</v>
      </c>
      <c r="D61" s="80" t="str">
        <f>Criteres!E61</f>
        <v>Chaque page web a-t-elle un titre de page ?</v>
      </c>
      <c r="E61" s="13" t="s">
        <v>200</v>
      </c>
      <c r="F61" s="12"/>
      <c r="G61" s="18"/>
      <c r="H61" s="55"/>
      <c r="I61" s="54"/>
    </row>
    <row r="62" spans="1:9" ht="100.25" customHeight="1">
      <c r="A62" s="78" t="str">
        <f>Criteres!B62</f>
        <v>Éléments obligatoires</v>
      </c>
      <c r="B62" s="79" t="str">
        <f>Criteres!C62</f>
        <v>8.6</v>
      </c>
      <c r="C62" s="79" t="str">
        <f>Criteres!D62</f>
        <v>A</v>
      </c>
      <c r="D62" s="80" t="str">
        <f>Criteres!E62</f>
        <v>Pour chaque page web ayant un titre de page, ce titre est-il pertinent ?</v>
      </c>
      <c r="E62" s="13" t="s">
        <v>200</v>
      </c>
      <c r="F62" s="12"/>
      <c r="G62" s="18"/>
      <c r="H62" s="55"/>
      <c r="I62" s="54"/>
    </row>
    <row r="63" spans="1:9" ht="100.25" customHeight="1">
      <c r="A63" s="78" t="str">
        <f>Criteres!B63</f>
        <v>Éléments obligatoires</v>
      </c>
      <c r="B63" s="79" t="str">
        <f>Criteres!C63</f>
        <v>8.7</v>
      </c>
      <c r="C63" s="79" t="str">
        <f>Criteres!D63</f>
        <v>AA</v>
      </c>
      <c r="D63" s="80" t="str">
        <f>Criteres!E63</f>
        <v>Dans chaque page web, chaque changement de langue est-il indiqué dans le code source (hors cas particuliers) ?</v>
      </c>
      <c r="E63" s="13" t="s">
        <v>200</v>
      </c>
      <c r="F63" s="12"/>
      <c r="G63" s="18"/>
      <c r="H63" s="55"/>
      <c r="I63" s="54"/>
    </row>
    <row r="64" spans="1:9" ht="100.25" customHeight="1">
      <c r="A64" s="78" t="str">
        <f>Criteres!B64</f>
        <v>Éléments obligatoires</v>
      </c>
      <c r="B64" s="79" t="str">
        <f>Criteres!C64</f>
        <v>8.8</v>
      </c>
      <c r="C64" s="79" t="str">
        <f>Criteres!D64</f>
        <v>AA</v>
      </c>
      <c r="D64" s="80" t="str">
        <f>Criteres!E64</f>
        <v>Dans chaque page web, le code de langue de chaque changement de langue est-il valide et pertinent ?</v>
      </c>
      <c r="E64" s="13" t="s">
        <v>200</v>
      </c>
      <c r="F64" s="12"/>
      <c r="G64" s="18"/>
      <c r="H64" s="55"/>
      <c r="I64" s="54"/>
    </row>
    <row r="65" spans="1:9" ht="100.25" customHeight="1">
      <c r="A65" s="78" t="str">
        <f>Criteres!B65</f>
        <v>Éléments obligatoires</v>
      </c>
      <c r="B65" s="79" t="str">
        <f>Criteres!C65</f>
        <v>8.9</v>
      </c>
      <c r="C65" s="79" t="str">
        <f>Criteres!D65</f>
        <v>A</v>
      </c>
      <c r="D65" s="80" t="str">
        <f>Criteres!E65</f>
        <v>Dans chaque page web, les balises ne doivent pas être utilisées uniquement à des fins de présentation. Cette règle est-elle respectée ?</v>
      </c>
      <c r="E65" s="13" t="s">
        <v>200</v>
      </c>
      <c r="F65" s="12"/>
      <c r="G65" s="164"/>
      <c r="H65" s="55"/>
      <c r="I65" s="54"/>
    </row>
    <row r="66" spans="1:9" ht="100.25" customHeight="1">
      <c r="A66" s="78" t="str">
        <f>Criteres!B66</f>
        <v>Éléments obligatoires</v>
      </c>
      <c r="B66" s="79" t="str">
        <f>Criteres!C66</f>
        <v>8.10</v>
      </c>
      <c r="C66" s="79" t="str">
        <f>Criteres!D66</f>
        <v>A</v>
      </c>
      <c r="D66" s="80" t="str">
        <f>Criteres!E66</f>
        <v>Dans chaque page web, les changements du sens de lecture sont-ils signalés ?</v>
      </c>
      <c r="E66" s="13" t="s">
        <v>200</v>
      </c>
      <c r="F66" s="12"/>
      <c r="G66" s="18"/>
      <c r="H66" s="55"/>
      <c r="I66" s="54"/>
    </row>
    <row r="67" spans="1:9" ht="108">
      <c r="A67" s="78" t="str">
        <f>Criteres!B67</f>
        <v>Structuration</v>
      </c>
      <c r="B67" s="79" t="str">
        <f>Criteres!C67</f>
        <v>9.1</v>
      </c>
      <c r="C67" s="79" t="str">
        <f>Criteres!D67</f>
        <v>A</v>
      </c>
      <c r="D67" s="80" t="str">
        <f>Criteres!E67</f>
        <v>Dans chaque page web, l'information est-elle structurée par l'utilisation appropriée de titres ?</v>
      </c>
      <c r="E67" s="13" t="s">
        <v>199</v>
      </c>
      <c r="F67" s="12"/>
      <c r="G67" s="164" t="s">
        <v>416</v>
      </c>
      <c r="H67" s="55"/>
      <c r="I67" s="54"/>
    </row>
    <row r="68" spans="1:9" ht="24">
      <c r="A68" s="78" t="str">
        <f>Criteres!B68</f>
        <v>Structuration</v>
      </c>
      <c r="B68" s="79" t="str">
        <f>Criteres!C68</f>
        <v>9.2</v>
      </c>
      <c r="C68" s="79" t="str">
        <f>Criteres!D68</f>
        <v>A</v>
      </c>
      <c r="D68" s="80" t="str">
        <f>Criteres!E68</f>
        <v>Dans chaque page web, la structure du document est-elle cohérente (hors cas particuliers) ?</v>
      </c>
      <c r="E68" s="13" t="s">
        <v>200</v>
      </c>
      <c r="F68" s="12"/>
      <c r="G68" s="155"/>
      <c r="H68" s="55"/>
      <c r="I68" s="54"/>
    </row>
    <row r="69" spans="1:9" ht="100.25" customHeight="1">
      <c r="A69" s="78" t="str">
        <f>Criteres!B69</f>
        <v>Structuration</v>
      </c>
      <c r="B69" s="79" t="str">
        <f>Criteres!C69</f>
        <v>9.3</v>
      </c>
      <c r="C69" s="79" t="str">
        <f>Criteres!D69</f>
        <v>A</v>
      </c>
      <c r="D69" s="80" t="str">
        <f>Criteres!E69</f>
        <v>Dans chaque page web, chaque liste est-elle correctement structurée ?</v>
      </c>
      <c r="E69" s="13" t="s">
        <v>200</v>
      </c>
      <c r="F69" s="12"/>
      <c r="G69" s="18"/>
      <c r="H69" s="55"/>
      <c r="I69" s="54"/>
    </row>
    <row r="70" spans="1:9" ht="100.25" customHeight="1">
      <c r="A70" s="78" t="str">
        <f>Criteres!B70</f>
        <v>Structuration</v>
      </c>
      <c r="B70" s="79" t="str">
        <f>Criteres!C70</f>
        <v>9.4</v>
      </c>
      <c r="C70" s="79" t="str">
        <f>Criteres!D70</f>
        <v>A</v>
      </c>
      <c r="D70" s="80" t="str">
        <f>Criteres!E70</f>
        <v>Dans chaque page web, chaque citation est-elle correctement indiquée ?</v>
      </c>
      <c r="E70" s="13" t="s">
        <v>200</v>
      </c>
      <c r="F70" s="12"/>
      <c r="G70" s="18"/>
      <c r="H70" s="55"/>
      <c r="I70" s="54"/>
    </row>
    <row r="71" spans="1:9" ht="100.25" hidden="1" customHeight="1">
      <c r="A71" s="78" t="str">
        <f>Criteres!B71</f>
        <v>Structuration</v>
      </c>
      <c r="B71" s="79" t="str">
        <f>Criteres!C71</f>
        <v>9.5</v>
      </c>
      <c r="C71" s="79" t="str">
        <f>Criteres!D71</f>
        <v>AAA</v>
      </c>
      <c r="D71" s="80" t="str">
        <f>Criteres!E71</f>
        <v>Dans chaque page Web, la première occurrence de chaque abréviation permet-elle d'en connaître la signification ?</v>
      </c>
      <c r="E71" s="13" t="s">
        <v>196</v>
      </c>
      <c r="F71" s="12"/>
      <c r="G71" s="18"/>
      <c r="H71" s="55"/>
      <c r="I71" s="54"/>
    </row>
    <row r="72" spans="1:9" ht="100.25" hidden="1" customHeight="1">
      <c r="A72" s="78" t="str">
        <f>Criteres!B72</f>
        <v>Structuration</v>
      </c>
      <c r="B72" s="79" t="str">
        <f>Criteres!C72</f>
        <v>9.6</v>
      </c>
      <c r="C72" s="79" t="str">
        <f>Criteres!D72</f>
        <v>AAA</v>
      </c>
      <c r="D72" s="80" t="str">
        <f>Criteres!E72</f>
        <v>Dans chaque page Web, la signification de chaque abréviation est-elle pertinente ?</v>
      </c>
      <c r="E72" s="13" t="s">
        <v>196</v>
      </c>
      <c r="F72" s="12"/>
      <c r="G72" s="18"/>
      <c r="H72" s="55"/>
      <c r="I72" s="54"/>
    </row>
    <row r="73" spans="1:9" ht="100.25" customHeight="1">
      <c r="A73" s="78" t="str">
        <f>Criteres!B73</f>
        <v>Présentation</v>
      </c>
      <c r="B73" s="79" t="str">
        <f>Criteres!C73</f>
        <v>10.1</v>
      </c>
      <c r="C73" s="79" t="str">
        <f>Criteres!D73</f>
        <v>A</v>
      </c>
      <c r="D73" s="80" t="str">
        <f>Criteres!E73</f>
        <v>Dans le site web, des feuilles de styles sont-elles utilisées pour contrôler la présentation de l'information ?</v>
      </c>
      <c r="E73" s="13" t="s">
        <v>199</v>
      </c>
      <c r="F73" s="12"/>
      <c r="G73" s="155" t="s">
        <v>417</v>
      </c>
      <c r="H73" s="55"/>
      <c r="I73" s="54"/>
    </row>
    <row r="74" spans="1:9" ht="100.25" customHeight="1">
      <c r="A74" s="78" t="str">
        <f>Criteres!B74</f>
        <v>Présentation</v>
      </c>
      <c r="B74" s="79" t="str">
        <f>Criteres!C74</f>
        <v>10.2</v>
      </c>
      <c r="C74" s="79" t="str">
        <f>Criteres!D74</f>
        <v>A</v>
      </c>
      <c r="D74" s="80" t="str">
        <f>Criteres!E74</f>
        <v>Dans chaque page web, le contenu visible reste-t-il présent lorsque les feuilles de styles sont désactivées ?</v>
      </c>
      <c r="E74" s="13" t="s">
        <v>200</v>
      </c>
      <c r="F74" s="12"/>
      <c r="G74" s="18"/>
      <c r="H74" s="55"/>
      <c r="I74" s="54"/>
    </row>
    <row r="75" spans="1:9" ht="100.25" customHeight="1">
      <c r="A75" s="78" t="str">
        <f>Criteres!B75</f>
        <v>Présentation</v>
      </c>
      <c r="B75" s="79" t="str">
        <f>Criteres!C75</f>
        <v>10.3</v>
      </c>
      <c r="C75" s="79" t="str">
        <f>Criteres!D75</f>
        <v>A</v>
      </c>
      <c r="D75" s="80" t="str">
        <f>Criteres!E75</f>
        <v>Dans chaque page web, l'information reste-t-elle compréhensible lorsque les feuilles de styles sont désactivées ?</v>
      </c>
      <c r="E75" s="13" t="s">
        <v>200</v>
      </c>
      <c r="F75" s="12"/>
      <c r="G75" s="18"/>
      <c r="H75" s="55"/>
      <c r="I75" s="54"/>
    </row>
    <row r="76" spans="1:9" ht="120">
      <c r="A76" s="78" t="str">
        <f>Criteres!B76</f>
        <v>Présentation</v>
      </c>
      <c r="B76" s="79" t="str">
        <f>Criteres!C76</f>
        <v>10.4</v>
      </c>
      <c r="C76" s="79" t="str">
        <f>Criteres!D76</f>
        <v>AA</v>
      </c>
      <c r="D76" s="80" t="str">
        <f>Criteres!E76</f>
        <v>Dans chaque page web, le texte reste-t-il lisible lorsque la taille des caractères est augmentée jusqu'à 200%, au moins (hors cas particuliers) ?</v>
      </c>
      <c r="E76" s="13" t="s">
        <v>199</v>
      </c>
      <c r="F76" s="12"/>
      <c r="G76" s="155" t="s">
        <v>419</v>
      </c>
      <c r="H76" s="55"/>
      <c r="I76" s="54"/>
    </row>
    <row r="77" spans="1:9" ht="100.25" customHeight="1">
      <c r="A77" s="78" t="str">
        <f>Criteres!B77</f>
        <v>Présentation</v>
      </c>
      <c r="B77" s="79" t="str">
        <f>Criteres!C77</f>
        <v>10.5</v>
      </c>
      <c r="C77" s="79" t="str">
        <f>Criteres!D77</f>
        <v>AA</v>
      </c>
      <c r="D77" s="80" t="str">
        <f>Criteres!E77</f>
        <v>Dans chaque page web, les déclarations CSS de couleurs de fond d'élément et de police sont-elles correctement utilisées ?</v>
      </c>
      <c r="E77" s="13" t="s">
        <v>198</v>
      </c>
      <c r="F77" s="12"/>
      <c r="G77" s="18"/>
      <c r="H77" s="55"/>
      <c r="I77" s="54"/>
    </row>
    <row r="78" spans="1:9" ht="100.25" customHeight="1">
      <c r="A78" s="78" t="str">
        <f>Criteres!B78</f>
        <v>Présentation</v>
      </c>
      <c r="B78" s="79" t="str">
        <f>Criteres!C78</f>
        <v>10.6</v>
      </c>
      <c r="C78" s="79" t="str">
        <f>Criteres!D78</f>
        <v>A</v>
      </c>
      <c r="D78" s="80" t="str">
        <f>Criteres!E78</f>
        <v>Dans chaque page web, chaque lien dont la nature n'est pas évidente est-il visible par rapport au texte environnant ?</v>
      </c>
      <c r="E78" s="13" t="s">
        <v>200</v>
      </c>
      <c r="F78" s="12"/>
      <c r="G78" s="18"/>
      <c r="H78" s="55"/>
      <c r="I78" s="54"/>
    </row>
    <row r="79" spans="1:9" ht="96">
      <c r="A79" s="78" t="str">
        <f>Criteres!B79</f>
        <v>Présentation</v>
      </c>
      <c r="B79" s="79" t="str">
        <f>Criteres!C79</f>
        <v>10.7</v>
      </c>
      <c r="C79" s="79" t="str">
        <f>Criteres!D79</f>
        <v>A</v>
      </c>
      <c r="D79" s="80" t="str">
        <f>Criteres!E79</f>
        <v>Dans chaque page web, pour chaque élément recevant le focus, la prise de focus est-elle visible ?</v>
      </c>
      <c r="E79" s="13" t="s">
        <v>199</v>
      </c>
      <c r="F79" s="12"/>
      <c r="G79" s="155" t="s">
        <v>418</v>
      </c>
      <c r="H79" s="55"/>
      <c r="I79" s="54"/>
    </row>
    <row r="80" spans="1:9" ht="100.25" customHeight="1">
      <c r="A80" s="78" t="str">
        <f>Criteres!B80</f>
        <v>Présentation</v>
      </c>
      <c r="B80" s="79" t="str">
        <f>Criteres!C80</f>
        <v>10.8</v>
      </c>
      <c r="C80" s="79" t="str">
        <f>Criteres!D80</f>
        <v>A</v>
      </c>
      <c r="D80" s="80" t="str">
        <f>Criteres!E80</f>
        <v>Pour chaque page web, les contenus cachés ont-ils vocation à être ignorés par les technologies d'assistance ?</v>
      </c>
      <c r="E80" s="13" t="s">
        <v>200</v>
      </c>
      <c r="F80" s="12"/>
      <c r="G80" s="18"/>
      <c r="H80" s="55"/>
      <c r="I80" s="54"/>
    </row>
    <row r="81" spans="1:9" ht="100.25" customHeight="1">
      <c r="A81" s="78" t="str">
        <f>Criteres!B81</f>
        <v>Présentation</v>
      </c>
      <c r="B81" s="79" t="str">
        <f>Criteres!C81</f>
        <v>10.9</v>
      </c>
      <c r="C81" s="79" t="str">
        <f>Criteres!D81</f>
        <v>A</v>
      </c>
      <c r="D81" s="80" t="str">
        <f>Criteres!E81</f>
        <v>Dans chaque page web, l'information ne doit pas être donnée uniquement par la forme, taille ou position. Cette règle est-elle respectée ?</v>
      </c>
      <c r="E81" s="13" t="s">
        <v>200</v>
      </c>
      <c r="F81" s="12"/>
      <c r="G81" s="18"/>
      <c r="H81" s="55"/>
      <c r="I81" s="54"/>
    </row>
    <row r="82" spans="1:9" ht="100.25" customHeight="1">
      <c r="A82" s="78" t="str">
        <f>Criteres!B82</f>
        <v>Présentation</v>
      </c>
      <c r="B82" s="79" t="str">
        <f>Criteres!C82</f>
        <v>10.10</v>
      </c>
      <c r="C82" s="79" t="str">
        <f>Criteres!D82</f>
        <v>A</v>
      </c>
      <c r="D82" s="80" t="str">
        <f>Criteres!E82</f>
        <v>Dans chaque page web, l'information ne doit pas être donnée par la forme, taille ou position uniquement. Cette règle est-elle implémentée de façon pertinente ?</v>
      </c>
      <c r="E82" s="13" t="s">
        <v>200</v>
      </c>
      <c r="F82" s="12"/>
      <c r="G82" s="18"/>
      <c r="H82" s="55"/>
      <c r="I82" s="54"/>
    </row>
    <row r="83" spans="1:9" ht="100.25" customHeight="1">
      <c r="A83" s="78" t="str">
        <f>Criteres!B83</f>
        <v>Présentation</v>
      </c>
      <c r="B83" s="79" t="str">
        <f>Criteres!C83</f>
        <v>10.11</v>
      </c>
      <c r="C83" s="79" t="str">
        <f>Criteres!D83</f>
        <v>AA</v>
      </c>
      <c r="D83" s="80" t="str">
        <f>Criteres!E83</f>
        <v>Pour chaque page web, les contenus peuvent-ils être présentés sans avoir recours à la fois à un défilement vertical pour une fenêtre ayant une hauteur de 256px ou une largeur de 320px (hors cas particulier s ) ?</v>
      </c>
      <c r="E83" s="13" t="s">
        <v>200</v>
      </c>
      <c r="F83" s="12"/>
      <c r="G83" s="18"/>
      <c r="H83" s="55"/>
      <c r="I83" s="54"/>
    </row>
    <row r="84" spans="1:9" ht="48">
      <c r="A84" s="78" t="str">
        <f>Criteres!B84</f>
        <v>Présentation</v>
      </c>
      <c r="B84" s="79" t="str">
        <f>Criteres!C84</f>
        <v>10.12</v>
      </c>
      <c r="C84" s="79" t="str">
        <f>Criteres!D84</f>
        <v>AA</v>
      </c>
      <c r="D84" s="80" t="str">
        <f>Criteres!E84</f>
        <v>Dans chaque page web, les propriétés d'espacement du texte peuvent-elles être redéfinies par l'utilisateur sans perte de contenu ou de fonctionnalité (hors cas particuliers) ?</v>
      </c>
      <c r="E84" s="13" t="s">
        <v>200</v>
      </c>
      <c r="F84" s="12"/>
      <c r="G84" s="157"/>
      <c r="H84" s="55"/>
      <c r="I84" s="54"/>
    </row>
    <row r="85" spans="1:9" ht="100.25" customHeight="1">
      <c r="A85" s="78" t="str">
        <f>Criteres!B85</f>
        <v>Présentation</v>
      </c>
      <c r="B85" s="79" t="str">
        <f>Criteres!C85</f>
        <v>10.13</v>
      </c>
      <c r="C85" s="79" t="str">
        <f>Criteres!D85</f>
        <v>AA</v>
      </c>
      <c r="D85" s="80" t="str">
        <f>Criteres!E85</f>
        <v>Dans chaque page web, les contenus additionnels apparaissant à la prise de focus ou au survol d'un composant d'interface sont-ils contrôlables par l'utilisateur (hors cas particuliers ) ?</v>
      </c>
      <c r="E85" s="13" t="s">
        <v>200</v>
      </c>
      <c r="F85" s="12"/>
      <c r="G85" s="18"/>
      <c r="H85" s="55"/>
      <c r="I85" s="54"/>
    </row>
    <row r="86" spans="1:9" ht="100.25" customHeight="1">
      <c r="A86" s="78" t="str">
        <f>Criteres!B86</f>
        <v>Présentation</v>
      </c>
      <c r="B86" s="79" t="str">
        <f>Criteres!C86</f>
        <v>10.14</v>
      </c>
      <c r="C86" s="79" t="str">
        <f>Criteres!D86</f>
        <v>A</v>
      </c>
      <c r="D86" s="80" t="str">
        <f>Criteres!E86</f>
        <v>Dans chaque page web, les contenus additionnels apparaissant via les styles CSS uniquement peuvent-ils être rendus visibles au clavier et par tout dispositif de pointage ?</v>
      </c>
      <c r="E86" s="13" t="s">
        <v>200</v>
      </c>
      <c r="F86" s="12"/>
      <c r="G86" s="18"/>
      <c r="H86" s="55"/>
      <c r="I86" s="54"/>
    </row>
    <row r="87" spans="1:9" ht="100.25" hidden="1" customHeight="1">
      <c r="A87" s="78" t="str">
        <f>Criteres!B87</f>
        <v>Présentation</v>
      </c>
      <c r="B87" s="79" t="str">
        <f>Criteres!C87</f>
        <v>10.15</v>
      </c>
      <c r="C87" s="79" t="str">
        <f>Criteres!D87</f>
        <v>AAA</v>
      </c>
      <c r="D87" s="80" t="str">
        <f>Criteres!E87</f>
        <v>Dans chaque page Web, le choix de la couleur de fond et de police du texte est-il contrôlable par l'utilisateur ?</v>
      </c>
      <c r="E87" s="13" t="s">
        <v>196</v>
      </c>
      <c r="F87" s="12"/>
      <c r="G87" s="18"/>
      <c r="H87" s="55"/>
      <c r="I87" s="54"/>
    </row>
    <row r="88" spans="1:9" ht="100.25" hidden="1" customHeight="1">
      <c r="A88" s="78" t="str">
        <f>Criteres!B88</f>
        <v>Présentation</v>
      </c>
      <c r="B88" s="79" t="str">
        <f>Criteres!C88</f>
        <v>10.16</v>
      </c>
      <c r="C88" s="79" t="str">
        <f>Criteres!D88</f>
        <v>AAA</v>
      </c>
      <c r="D88" s="80" t="str">
        <f>Criteres!E88</f>
        <v>Pour chaque page Web, le texte ne doit pas être justifié. Cette règle est-elle respectée ?</v>
      </c>
      <c r="E88" s="13" t="s">
        <v>196</v>
      </c>
      <c r="F88" s="12"/>
      <c r="G88" s="18"/>
      <c r="H88" s="55"/>
      <c r="I88" s="54"/>
    </row>
    <row r="89" spans="1:9" ht="100.25" hidden="1" customHeight="1">
      <c r="A89" s="78" t="str">
        <f>Criteres!B89</f>
        <v>Présentation</v>
      </c>
      <c r="B89" s="79" t="str">
        <f>Criteres!C89</f>
        <v>10.17</v>
      </c>
      <c r="C89" s="79" t="str">
        <f>Criteres!D89</f>
        <v>AAA</v>
      </c>
      <c r="D89" s="80" t="str">
        <f>Criteres!E89</f>
        <v>Pour chaque page Web, en affichage plein écran et avec une taille de police à 200%, chaque bloc de texte reste-t-il lisible sans l'utilisation de la barre de défilement horizontal ?</v>
      </c>
      <c r="E89" s="13" t="s">
        <v>196</v>
      </c>
      <c r="F89" s="12"/>
      <c r="G89" s="18"/>
      <c r="H89" s="55"/>
      <c r="I89" s="54"/>
    </row>
    <row r="90" spans="1:9" ht="100.25" hidden="1" customHeight="1">
      <c r="A90" s="78" t="str">
        <f>Criteres!B90</f>
        <v>Présentation</v>
      </c>
      <c r="B90" s="79" t="str">
        <f>Criteres!C90</f>
        <v>10.18</v>
      </c>
      <c r="C90" s="79" t="str">
        <f>Criteres!D90</f>
        <v>AAA</v>
      </c>
      <c r="D90" s="80" t="str">
        <f>Criteres!E90</f>
        <v>Pour chaque page Web, les blocs de texte ont-ils une largeur inférieure ou égale à 80 caractères (hors cas particuliers) ?</v>
      </c>
      <c r="E90" s="13" t="s">
        <v>196</v>
      </c>
      <c r="F90" s="12"/>
      <c r="G90" s="18"/>
      <c r="H90" s="55"/>
      <c r="I90" s="54"/>
    </row>
    <row r="91" spans="1:9" ht="100.25" hidden="1" customHeight="1">
      <c r="A91" s="78" t="str">
        <f>Criteres!B91</f>
        <v>Présentation</v>
      </c>
      <c r="B91" s="79" t="str">
        <f>Criteres!C91</f>
        <v>10.19</v>
      </c>
      <c r="C91" s="79" t="str">
        <f>Criteres!D91</f>
        <v>AAA</v>
      </c>
      <c r="D91" s="80" t="str">
        <f>Criteres!E91</f>
        <v>Pour chaque page Web, l'espace entre les lignes et les paragraphes est-il suffisant ?</v>
      </c>
      <c r="E91" s="13" t="s">
        <v>196</v>
      </c>
      <c r="F91" s="12"/>
      <c r="G91" s="18"/>
      <c r="H91" s="55"/>
      <c r="I91" s="54"/>
    </row>
    <row r="92" spans="1:9" ht="96">
      <c r="A92" s="78" t="str">
        <f>Criteres!B92</f>
        <v>Formulaires</v>
      </c>
      <c r="B92" s="79" t="str">
        <f>Criteres!C92</f>
        <v>11.1</v>
      </c>
      <c r="C92" s="79" t="str">
        <f>Criteres!D92</f>
        <v>A</v>
      </c>
      <c r="D92" s="80" t="str">
        <f>Criteres!E92</f>
        <v>Chaque champ de formulaire a-t-il une étiquette ?</v>
      </c>
      <c r="E92" s="13" t="s">
        <v>199</v>
      </c>
      <c r="F92" s="12"/>
      <c r="G92" s="155" t="s">
        <v>421</v>
      </c>
      <c r="H92" s="55"/>
      <c r="I92" s="54"/>
    </row>
    <row r="93" spans="1:9" ht="100.25" customHeight="1">
      <c r="A93" s="78" t="str">
        <f>Criteres!B93</f>
        <v>Formulaires</v>
      </c>
      <c r="B93" s="79" t="str">
        <f>Criteres!C93</f>
        <v>11.2</v>
      </c>
      <c r="C93" s="79" t="str">
        <f>Criteres!D93</f>
        <v>A</v>
      </c>
      <c r="D93" s="80" t="str">
        <f>Criteres!E93</f>
        <v>Chaque étiquette associée à un champ de formulaire est-elle pertinente (hors cas particuliers) ?</v>
      </c>
      <c r="E93" s="13" t="s">
        <v>198</v>
      </c>
      <c r="F93" s="12"/>
      <c r="G93" s="18"/>
      <c r="H93" s="55"/>
      <c r="I93" s="54"/>
    </row>
    <row r="94" spans="1:9" ht="100.25" customHeight="1">
      <c r="A94" s="78" t="str">
        <f>Criteres!B94</f>
        <v>Formulaires</v>
      </c>
      <c r="B94" s="79" t="str">
        <f>Criteres!C94</f>
        <v>11.3</v>
      </c>
      <c r="C94" s="79" t="str">
        <f>Criteres!D94</f>
        <v>AA</v>
      </c>
      <c r="D94" s="80" t="str">
        <f>Criteres!E94</f>
        <v>Dans chaque formulaire, chaque étiquette associée à un champ de formulaire ayant la même fonction et répété plusieurs fois dans une même page ou dans un ensemble de pages est-elle cohérente ?</v>
      </c>
      <c r="E94" s="13" t="s">
        <v>200</v>
      </c>
      <c r="F94" s="12"/>
      <c r="G94" s="18"/>
      <c r="H94" s="55"/>
      <c r="I94" s="54"/>
    </row>
    <row r="95" spans="1:9" ht="100.25" customHeight="1">
      <c r="A95" s="78" t="str">
        <f>Criteres!B95</f>
        <v>Formulaires</v>
      </c>
      <c r="B95" s="79" t="str">
        <f>Criteres!C95</f>
        <v>11.4</v>
      </c>
      <c r="C95" s="79" t="str">
        <f>Criteres!D95</f>
        <v>A</v>
      </c>
      <c r="D95" s="80" t="str">
        <f>Criteres!E95</f>
        <v>Dans chaque formulaire, chaque étiquette de champ et son champ associé sont-ils accolés (hors cas particuliers) ?</v>
      </c>
      <c r="E95" s="13" t="s">
        <v>198</v>
      </c>
      <c r="F95" s="12"/>
      <c r="G95" s="155"/>
      <c r="H95" s="55"/>
      <c r="I95" s="54"/>
    </row>
    <row r="96" spans="1:9" ht="24">
      <c r="A96" s="78" t="str">
        <f>Criteres!B96</f>
        <v>Formulaires</v>
      </c>
      <c r="B96" s="79" t="str">
        <f>Criteres!C96</f>
        <v>11.5</v>
      </c>
      <c r="C96" s="79" t="str">
        <f>Criteres!D96</f>
        <v>A</v>
      </c>
      <c r="D96" s="80" t="str">
        <f>Criteres!E96</f>
        <v>Dans chaque formulaire, les champs de même nature sont-ils regroupés, si nécessaire ?</v>
      </c>
      <c r="E96" s="13" t="s">
        <v>198</v>
      </c>
      <c r="F96" s="12"/>
      <c r="G96" s="155"/>
      <c r="H96" s="55"/>
      <c r="I96" s="54"/>
    </row>
    <row r="97" spans="1:9" ht="100.25" customHeight="1">
      <c r="A97" s="78" t="str">
        <f>Criteres!B97</f>
        <v>Formulaires</v>
      </c>
      <c r="B97" s="79" t="str">
        <f>Criteres!C97</f>
        <v>11.6</v>
      </c>
      <c r="C97" s="79" t="str">
        <f>Criteres!D97</f>
        <v>A</v>
      </c>
      <c r="D97" s="80" t="str">
        <f>Criteres!E97</f>
        <v>Dans chaque formulaire, chaque regroupement de champs de formulaire a-t-il une légende ?</v>
      </c>
      <c r="E97" s="13" t="s">
        <v>198</v>
      </c>
      <c r="F97" s="12"/>
      <c r="G97" s="18"/>
      <c r="H97" s="55"/>
      <c r="I97" s="54"/>
    </row>
    <row r="98" spans="1:9" ht="100.25" customHeight="1">
      <c r="A98" s="78" t="str">
        <f>Criteres!B98</f>
        <v>Formulaires</v>
      </c>
      <c r="B98" s="79" t="str">
        <f>Criteres!C98</f>
        <v>11.7</v>
      </c>
      <c r="C98" s="79" t="str">
        <f>Criteres!D98</f>
        <v>A</v>
      </c>
      <c r="D98" s="80" t="str">
        <f>Criteres!E98</f>
        <v>Dans chaque formulaire, chaque légende associée à un regroupement de champs de même nature est-elle pertinente ?</v>
      </c>
      <c r="E98" s="13" t="s">
        <v>198</v>
      </c>
      <c r="F98" s="12"/>
      <c r="G98" s="18"/>
      <c r="H98" s="55"/>
      <c r="I98" s="54"/>
    </row>
    <row r="99" spans="1:9" ht="100.25" customHeight="1">
      <c r="A99" s="78" t="str">
        <f>Criteres!B99</f>
        <v>Formulaires</v>
      </c>
      <c r="B99" s="79" t="str">
        <f>Criteres!C99</f>
        <v>11.8</v>
      </c>
      <c r="C99" s="79" t="str">
        <f>Criteres!D99</f>
        <v>A</v>
      </c>
      <c r="D99" s="80" t="str">
        <f>Criteres!E99</f>
        <v>Dans chaque formulaire, les items de même nature d'une liste de choix sont-ils regroupés de manière pertinente ?</v>
      </c>
      <c r="E99" s="13" t="s">
        <v>200</v>
      </c>
      <c r="F99" s="12"/>
      <c r="G99" s="18"/>
      <c r="H99" s="55"/>
      <c r="I99" s="54"/>
    </row>
    <row r="100" spans="1:9" ht="24">
      <c r="A100" s="78" t="str">
        <f>Criteres!B100</f>
        <v>Formulaires</v>
      </c>
      <c r="B100" s="79" t="str">
        <f>Criteres!C100</f>
        <v>11.9</v>
      </c>
      <c r="C100" s="79" t="str">
        <f>Criteres!D100</f>
        <v>A</v>
      </c>
      <c r="D100" s="80" t="str">
        <f>Criteres!E100</f>
        <v>Dans chaque formulaire, l'intitulé de chaque bouton est-il pertinent (hors cas particuliers) ?</v>
      </c>
      <c r="E100" s="13" t="s">
        <v>198</v>
      </c>
      <c r="F100" s="12"/>
      <c r="G100" s="155"/>
      <c r="H100" s="55"/>
      <c r="I100" s="54"/>
    </row>
    <row r="101" spans="1:9" ht="156">
      <c r="A101" s="78" t="str">
        <f>Criteres!B101</f>
        <v>Formulaires</v>
      </c>
      <c r="B101" s="79" t="str">
        <f>Criteres!C101</f>
        <v>11.10</v>
      </c>
      <c r="C101" s="79" t="str">
        <f>Criteres!D101</f>
        <v>A</v>
      </c>
      <c r="D101" s="80" t="str">
        <f>Criteres!E101</f>
        <v>Dans chaque formulaire, le contrôle de saisie est-il utilisé de manière pertinente (hors cas particuliers) ?</v>
      </c>
      <c r="E101" s="13" t="s">
        <v>199</v>
      </c>
      <c r="F101" s="12"/>
      <c r="G101" s="155" t="s">
        <v>422</v>
      </c>
      <c r="H101" s="55"/>
      <c r="I101" s="54"/>
    </row>
    <row r="102" spans="1:9" ht="120">
      <c r="A102" s="78" t="str">
        <f>Criteres!B102</f>
        <v>Formulaires</v>
      </c>
      <c r="B102" s="79" t="str">
        <f>Criteres!C102</f>
        <v>11.11</v>
      </c>
      <c r="C102" s="79" t="str">
        <f>Criteres!D102</f>
        <v>AA</v>
      </c>
      <c r="D102" s="80" t="str">
        <f>Criteres!E102</f>
        <v>Dans chaque formulaire, le contrôle de saisie est-il accompagné, si nécessaire, de suggestions facilitant la correction des erreurs de saisie ?</v>
      </c>
      <c r="E102" s="13" t="s">
        <v>199</v>
      </c>
      <c r="F102" s="12"/>
      <c r="G102" s="155" t="s">
        <v>423</v>
      </c>
      <c r="H102" s="55"/>
      <c r="I102" s="54"/>
    </row>
    <row r="103" spans="1:9" ht="100.25" customHeight="1">
      <c r="A103" s="78" t="str">
        <f>Criteres!B103</f>
        <v>Formulaires</v>
      </c>
      <c r="B103" s="79" t="str">
        <f>Criteres!C103</f>
        <v>11.12</v>
      </c>
      <c r="C103" s="79" t="str">
        <f>Criteres!D103</f>
        <v>AA</v>
      </c>
      <c r="D103" s="80" t="str">
        <f>Criteres!E103</f>
        <v>Pour chaque formulaire qui modifie ou supprime des données, ou qui transmet des réponses à un test ou à un examen, ou dont la validation a des conséquences financières ou juridiques, la saisie des données vérifie-t-elle une de ces conditions ?</v>
      </c>
      <c r="E103" s="13" t="s">
        <v>200</v>
      </c>
      <c r="F103" s="12"/>
      <c r="G103" s="18"/>
      <c r="H103" s="55"/>
      <c r="I103" s="54"/>
    </row>
    <row r="104" spans="1:9" ht="100.25" customHeight="1">
      <c r="A104" s="78" t="str">
        <f>Criteres!B104</f>
        <v>Formulaires</v>
      </c>
      <c r="B104" s="79" t="str">
        <f>Criteres!C104</f>
        <v>11.13</v>
      </c>
      <c r="C104" s="79" t="str">
        <f>Criteres!D104</f>
        <v>AA</v>
      </c>
      <c r="D104" s="80" t="str">
        <f>Criteres!E104</f>
        <v>La finalité d'un champ de saisie peut-elle être déduite pour faciliter le remplissage automatique des champs avec les données de l'utilisateur ?</v>
      </c>
      <c r="E104" s="13" t="s">
        <v>200</v>
      </c>
      <c r="F104" s="12"/>
      <c r="G104" s="18"/>
      <c r="H104" s="55"/>
      <c r="I104" s="54"/>
    </row>
    <row r="105" spans="1:9" ht="100.25" hidden="1" customHeight="1">
      <c r="A105" s="78" t="str">
        <f>Criteres!B105</f>
        <v>Formulaires</v>
      </c>
      <c r="B105" s="79" t="str">
        <f>Criteres!C105</f>
        <v>11.14</v>
      </c>
      <c r="C105" s="79" t="str">
        <f>Criteres!D105</f>
        <v>AAA</v>
      </c>
      <c r="D105" s="80" t="str">
        <f>Criteres!E105</f>
        <v>Pour chaque formulaire, toutes les données peuvent-elles être modifiées, mises à jour ou récupérées par l'utilisateur ?</v>
      </c>
      <c r="E105" s="13" t="s">
        <v>196</v>
      </c>
      <c r="F105" s="12"/>
      <c r="G105" s="18"/>
      <c r="H105" s="55"/>
      <c r="I105" s="54"/>
    </row>
    <row r="106" spans="1:9" ht="100.25" hidden="1" customHeight="1">
      <c r="A106" s="78" t="str">
        <f>Criteres!B106</f>
        <v>Formulaires</v>
      </c>
      <c r="B106" s="79" t="str">
        <f>Criteres!C106</f>
        <v>11.15</v>
      </c>
      <c r="C106" s="79" t="str">
        <f>Criteres!D106</f>
        <v>AAA</v>
      </c>
      <c r="D106" s="80" t="str">
        <f>Criteres!E106</f>
        <v>Pour chaque formulaire, des aides à la saisie sont-elles présentes ?</v>
      </c>
      <c r="E106" s="13" t="s">
        <v>196</v>
      </c>
      <c r="F106" s="12"/>
      <c r="G106" s="18"/>
      <c r="H106" s="55"/>
      <c r="I106" s="54"/>
    </row>
    <row r="107" spans="1:9" ht="100.25" hidden="1" customHeight="1">
      <c r="A107" s="78" t="str">
        <f>Criteres!B107</f>
        <v>Formulaires</v>
      </c>
      <c r="B107" s="79" t="str">
        <f>Criteres!C107</f>
        <v>11.16</v>
      </c>
      <c r="C107" s="79" t="str">
        <f>Criteres!D107</f>
        <v>AAA</v>
      </c>
      <c r="D107" s="80" t="str">
        <f>Criteres!E107</f>
        <v>Pour chaque formulaire, chaque aide à la saisie est-elle pertinente ?</v>
      </c>
      <c r="E107" s="13" t="s">
        <v>196</v>
      </c>
      <c r="F107" s="12"/>
      <c r="G107" s="18"/>
      <c r="H107" s="55"/>
      <c r="I107" s="54"/>
    </row>
    <row r="108" spans="1:9" ht="100.25" customHeight="1">
      <c r="A108" s="78" t="str">
        <f>Criteres!B108</f>
        <v>Navigation</v>
      </c>
      <c r="B108" s="79" t="str">
        <f>Criteres!C108</f>
        <v>12.1</v>
      </c>
      <c r="C108" s="79" t="str">
        <f>Criteres!D108</f>
        <v>AA</v>
      </c>
      <c r="D108" s="80" t="str">
        <f>Criteres!E108</f>
        <v>Chaque ensemble de pages dispose-t-il de deux systèmes de navigation différents, au moins (hors cas particuliers) ?</v>
      </c>
      <c r="E108" s="13" t="s">
        <v>200</v>
      </c>
      <c r="F108" s="12"/>
      <c r="G108" s="18"/>
      <c r="H108" s="55"/>
      <c r="I108" s="54"/>
    </row>
    <row r="109" spans="1:9" ht="100.25" customHeight="1">
      <c r="A109" s="78" t="str">
        <f>Criteres!B109</f>
        <v>Navigation</v>
      </c>
      <c r="B109" s="79" t="str">
        <f>Criteres!C109</f>
        <v>12.2</v>
      </c>
      <c r="C109" s="79" t="str">
        <f>Criteres!D109</f>
        <v>AA</v>
      </c>
      <c r="D109" s="80" t="str">
        <f>Criteres!E109</f>
        <v>Dans chaque ensemble de pages, le menu et les barres de navigation sont-ils toujours à la même place (hors cas particuliers) ?</v>
      </c>
      <c r="E109" s="13" t="s">
        <v>200</v>
      </c>
      <c r="F109" s="12"/>
      <c r="G109" s="18"/>
      <c r="H109" s="55"/>
      <c r="I109" s="54"/>
    </row>
    <row r="110" spans="1:9" ht="100.25" customHeight="1">
      <c r="A110" s="78" t="str">
        <f>Criteres!B110</f>
        <v>Navigation</v>
      </c>
      <c r="B110" s="79" t="str">
        <f>Criteres!C110</f>
        <v>12.3</v>
      </c>
      <c r="C110" s="79" t="str">
        <f>Criteres!D110</f>
        <v>AA</v>
      </c>
      <c r="D110" s="80" t="str">
        <f>Criteres!E110</f>
        <v>La page « plan du site » est-elle pertinente ?</v>
      </c>
      <c r="E110" s="13" t="s">
        <v>200</v>
      </c>
      <c r="F110" s="12"/>
      <c r="G110" s="18"/>
      <c r="H110" s="55"/>
      <c r="I110" s="54"/>
    </row>
    <row r="111" spans="1:9" ht="100.25" customHeight="1">
      <c r="A111" s="78" t="str">
        <f>Criteres!B111</f>
        <v>Navigation</v>
      </c>
      <c r="B111" s="79" t="str">
        <f>Criteres!C111</f>
        <v>12.4</v>
      </c>
      <c r="C111" s="79" t="str">
        <f>Criteres!D111</f>
        <v>AA</v>
      </c>
      <c r="D111" s="80" t="str">
        <f>Criteres!E111</f>
        <v>Dans chaque ensemble de pages, la page « plan du site » est-elle atteignable de manière identique ?</v>
      </c>
      <c r="E111" s="13" t="s">
        <v>200</v>
      </c>
      <c r="F111" s="12"/>
      <c r="G111" s="18"/>
      <c r="H111" s="55"/>
      <c r="I111" s="54"/>
    </row>
    <row r="112" spans="1:9" ht="100.25" customHeight="1">
      <c r="A112" s="78" t="str">
        <f>Criteres!B112</f>
        <v>Navigation</v>
      </c>
      <c r="B112" s="79" t="str">
        <f>Criteres!C112</f>
        <v>12.5</v>
      </c>
      <c r="C112" s="79" t="str">
        <f>Criteres!D112</f>
        <v>AA</v>
      </c>
      <c r="D112" s="80" t="str">
        <f>Criteres!E112</f>
        <v>Dans chaque ensemble de pages, le moteur de recherche est-il atteignable de manière identique ?</v>
      </c>
      <c r="E112" s="13" t="s">
        <v>200</v>
      </c>
      <c r="F112" s="12"/>
      <c r="G112" s="18"/>
      <c r="H112" s="55"/>
      <c r="I112" s="54"/>
    </row>
    <row r="113" spans="1:9" ht="100.25" customHeight="1">
      <c r="A113" s="78" t="str">
        <f>Criteres!B113</f>
        <v>Navigation</v>
      </c>
      <c r="B113" s="79" t="str">
        <f>Criteres!C113</f>
        <v>12.6</v>
      </c>
      <c r="C113" s="79" t="str">
        <f>Criteres!D113</f>
        <v>A</v>
      </c>
      <c r="D113" s="80" t="str">
        <f>Criteres!E113</f>
        <v>Les zones de regroupement de contenus présentes dans plusieurs pages web (zones d'en-tête, de navigation principale, de contenu principal, de pied de page et de moteur de recherche) peuvent-elles être atteintes ou évitées ?</v>
      </c>
      <c r="E113" s="13" t="s">
        <v>200</v>
      </c>
      <c r="F113" s="12"/>
      <c r="G113" s="18"/>
      <c r="H113" s="55"/>
      <c r="I113" s="54"/>
    </row>
    <row r="114" spans="1:9" ht="100.25" customHeight="1">
      <c r="A114" s="78" t="str">
        <f>Criteres!B114</f>
        <v>Navigation</v>
      </c>
      <c r="B114" s="79" t="str">
        <f>Criteres!C114</f>
        <v>12.7</v>
      </c>
      <c r="C114" s="79" t="str">
        <f>Criteres!D114</f>
        <v>A</v>
      </c>
      <c r="D114" s="80" t="str">
        <f>Criteres!E114</f>
        <v>Dans chaque page web, un lien d'évitement ou d'accès rapide à la zone de contenu principal est-il présent (hors cas particuliers) ?</v>
      </c>
      <c r="E114" s="13" t="s">
        <v>200</v>
      </c>
      <c r="F114" s="12"/>
      <c r="G114" s="18"/>
      <c r="H114" s="55"/>
      <c r="I114" s="54"/>
    </row>
    <row r="115" spans="1:9" ht="100.25" customHeight="1">
      <c r="A115" s="78" t="str">
        <f>Criteres!B115</f>
        <v>Navigation</v>
      </c>
      <c r="B115" s="79" t="str">
        <f>Criteres!C115</f>
        <v>12.8</v>
      </c>
      <c r="C115" s="79" t="str">
        <f>Criteres!D115</f>
        <v>A</v>
      </c>
      <c r="D115" s="80" t="str">
        <f>Criteres!E115</f>
        <v>Dans chaque page web, l'ordre de tabulation est-il cohérent ?</v>
      </c>
      <c r="E115" s="13" t="s">
        <v>198</v>
      </c>
      <c r="F115" s="12"/>
      <c r="G115" s="18"/>
      <c r="H115" s="55"/>
      <c r="I115" s="54"/>
    </row>
    <row r="116" spans="1:9" ht="100.25" customHeight="1">
      <c r="A116" s="78" t="str">
        <f>Criteres!B116</f>
        <v>Navigation</v>
      </c>
      <c r="B116" s="79" t="str">
        <f>Criteres!C116</f>
        <v>12.9</v>
      </c>
      <c r="C116" s="79" t="str">
        <f>Criteres!D116</f>
        <v>A</v>
      </c>
      <c r="D116" s="80" t="str">
        <f>Criteres!E116</f>
        <v>Dans chaque page web, la navigation ne doit pas contenir de piège au clavier. Cette règle est-elle respectée ?</v>
      </c>
      <c r="E116" s="13" t="s">
        <v>198</v>
      </c>
      <c r="F116" s="12"/>
      <c r="G116" s="18"/>
      <c r="H116" s="55"/>
      <c r="I116" s="54"/>
    </row>
    <row r="117" spans="1:9" ht="100.25" customHeight="1">
      <c r="A117" s="78" t="str">
        <f>Criteres!B117</f>
        <v>Navigation</v>
      </c>
      <c r="B117" s="79" t="str">
        <f>Criteres!C117</f>
        <v>12.10</v>
      </c>
      <c r="C117" s="79" t="str">
        <f>Criteres!D117</f>
        <v>A</v>
      </c>
      <c r="D117" s="80" t="str">
        <f>Criteres!E117</f>
        <v>Dans chaque page web, les raccourcis clavier n'utilisant qu'une seule touche (lettre minuscule ou majuscule, ponctuation, chiffre ou symbole) sont-ils contrôlables par l’utilisateur ?</v>
      </c>
      <c r="E117" s="13" t="s">
        <v>200</v>
      </c>
      <c r="F117" s="12"/>
      <c r="G117" s="18"/>
      <c r="H117" s="55"/>
      <c r="I117" s="54"/>
    </row>
    <row r="118" spans="1:9" ht="100.25" customHeight="1">
      <c r="A118" s="78" t="str">
        <f>Criteres!B118</f>
        <v>Navigation</v>
      </c>
      <c r="B118" s="79" t="str">
        <f>Criteres!C118</f>
        <v>12.11</v>
      </c>
      <c r="C118" s="79" t="str">
        <f>Criteres!D118</f>
        <v>A</v>
      </c>
      <c r="D118" s="80" t="str">
        <f>Criteres!E118</f>
        <v>Dans chaque page web, les contenus additionnels apparaissant au survol, à la prise de focus ou à l'activation d'un composant d'interface sont-ils, si nécessaire, atteignables au clavier ?</v>
      </c>
      <c r="E118" s="13" t="s">
        <v>200</v>
      </c>
      <c r="F118" s="12"/>
      <c r="G118" s="18"/>
      <c r="H118" s="55"/>
      <c r="I118" s="54"/>
    </row>
    <row r="119" spans="1:9" ht="100.25" hidden="1" customHeight="1">
      <c r="A119" s="78" t="str">
        <f>Criteres!B119</f>
        <v>Navigation</v>
      </c>
      <c r="B119" s="79" t="str">
        <f>Criteres!C119</f>
        <v>12.12</v>
      </c>
      <c r="C119" s="79" t="str">
        <f>Criteres!D119</f>
        <v>AAA</v>
      </c>
      <c r="D119" s="80" t="str">
        <f>Criteres!E119</f>
        <v>Dans chaque page web, un fil d'Ariane est-il présent (hors cas particuliers) ?</v>
      </c>
      <c r="E119" s="13" t="s">
        <v>200</v>
      </c>
      <c r="F119" s="12"/>
      <c r="G119" s="18"/>
      <c r="H119" s="55"/>
      <c r="I119" s="54"/>
    </row>
    <row r="120" spans="1:9" ht="100.25" hidden="1" customHeight="1">
      <c r="A120" s="78" t="str">
        <f>Criteres!B120</f>
        <v>Navigation</v>
      </c>
      <c r="B120" s="79" t="str">
        <f>Criteres!C120</f>
        <v>12.13</v>
      </c>
      <c r="C120" s="79" t="str">
        <f>Criteres!D120</f>
        <v>AAA</v>
      </c>
      <c r="D120" s="80" t="str">
        <f>Criteres!E120</f>
        <v>Dans chaque page Web, le fil d'Ariane est-il pertinent ?</v>
      </c>
      <c r="E120" s="13" t="s">
        <v>200</v>
      </c>
      <c r="F120" s="12"/>
      <c r="G120" s="18"/>
      <c r="H120" s="55"/>
      <c r="I120" s="54"/>
    </row>
    <row r="121" spans="1:9" ht="100.25" hidden="1" customHeight="1">
      <c r="A121" s="78" t="str">
        <f>Criteres!B121</f>
        <v>Navigation</v>
      </c>
      <c r="B121" s="79" t="str">
        <f>Criteres!C121</f>
        <v>12.14</v>
      </c>
      <c r="C121" s="79" t="str">
        <f>Criteres!D121</f>
        <v>AAA</v>
      </c>
      <c r="D121" s="80" t="str">
        <f>Criteres!E121</f>
        <v>Dans chaque page Web, la page en cours de consultation est-elle indiquée dans le menu de navigation ?</v>
      </c>
      <c r="E121" s="13" t="s">
        <v>200</v>
      </c>
      <c r="F121" s="12"/>
      <c r="G121" s="18"/>
      <c r="H121" s="55"/>
      <c r="I121" s="54"/>
    </row>
    <row r="122" spans="1:9" ht="100.25" customHeight="1">
      <c r="A122" s="78" t="str">
        <f>Criteres!B122</f>
        <v>Consultation</v>
      </c>
      <c r="B122" s="79" t="str">
        <f>Criteres!C122</f>
        <v>13.1</v>
      </c>
      <c r="C122" s="79" t="str">
        <f>Criteres!D122</f>
        <v>A</v>
      </c>
      <c r="D122" s="80" t="str">
        <f>Criteres!E122</f>
        <v>Pour chaque page web, l'utilisateur a-t-il le contrôle de chaque limite de temps modifiant le contenu (hors cas particuliers) ?</v>
      </c>
      <c r="E122" s="13" t="s">
        <v>200</v>
      </c>
      <c r="F122" s="12"/>
      <c r="G122" s="18"/>
      <c r="H122" s="55"/>
      <c r="I122" s="54"/>
    </row>
    <row r="123" spans="1:9" ht="100.25" customHeight="1">
      <c r="A123" s="78" t="str">
        <f>Criteres!B123</f>
        <v>Consultation</v>
      </c>
      <c r="B123" s="79" t="str">
        <f>Criteres!C123</f>
        <v>13.2</v>
      </c>
      <c r="C123" s="79" t="str">
        <f>Criteres!D123</f>
        <v>A</v>
      </c>
      <c r="D123" s="80" t="str">
        <f>Criteres!E123</f>
        <v>Dans chaque page web, l'ouverture d'une nouvelle fenêtre ne doit pas être déclenchée sans action de l'utilisateur. Cette règle est-elle respectée ?</v>
      </c>
      <c r="E123" s="13" t="s">
        <v>200</v>
      </c>
      <c r="F123" s="12"/>
      <c r="G123" s="18"/>
      <c r="H123" s="55"/>
      <c r="I123" s="54"/>
    </row>
    <row r="124" spans="1:9" ht="100.25" customHeight="1">
      <c r="A124" s="78" t="str">
        <f>Criteres!B124</f>
        <v>Consultation</v>
      </c>
      <c r="B124" s="79" t="str">
        <f>Criteres!C124</f>
        <v>13.3</v>
      </c>
      <c r="C124" s="79" t="str">
        <f>Criteres!D124</f>
        <v>A</v>
      </c>
      <c r="D124" s="80" t="str">
        <f>Criteres!E124</f>
        <v>Dans chaque page web, chaque document bureautique en téléchargement possède-t-il, si nécessaire, une version accessible (hors cas particuliers) ?</v>
      </c>
      <c r="E124" s="13" t="s">
        <v>200</v>
      </c>
      <c r="F124" s="12"/>
      <c r="G124" s="18"/>
      <c r="H124" s="55"/>
      <c r="I124" s="54"/>
    </row>
    <row r="125" spans="1:9" ht="100.25" customHeight="1">
      <c r="A125" s="78" t="str">
        <f>Criteres!B125</f>
        <v>Consultation</v>
      </c>
      <c r="B125" s="79" t="str">
        <f>Criteres!C125</f>
        <v>13.4</v>
      </c>
      <c r="C125" s="79" t="str">
        <f>Criteres!D125</f>
        <v>A</v>
      </c>
      <c r="D125" s="80" t="str">
        <f>Criteres!E125</f>
        <v>Pour chaque document bureautique ayant une version accessible, cette version offre-t-elle la même information ?</v>
      </c>
      <c r="E125" s="13" t="s">
        <v>200</v>
      </c>
      <c r="F125" s="12"/>
      <c r="G125" s="18"/>
      <c r="H125" s="55"/>
      <c r="I125" s="54"/>
    </row>
    <row r="126" spans="1:9" ht="100.25" customHeight="1">
      <c r="A126" s="78" t="str">
        <f>Criteres!B126</f>
        <v>Consultation</v>
      </c>
      <c r="B126" s="79" t="str">
        <f>Criteres!C126</f>
        <v>13.5</v>
      </c>
      <c r="C126" s="79" t="str">
        <f>Criteres!D126</f>
        <v>A</v>
      </c>
      <c r="D126" s="80" t="str">
        <f>Criteres!E126</f>
        <v>Dans chaque page web, chaque contenu cryptique (art ASCII, émoticon, syntaxe cryptique) a-t-il une alternative ?</v>
      </c>
      <c r="E126" s="13" t="s">
        <v>200</v>
      </c>
      <c r="F126" s="12"/>
      <c r="G126" s="18"/>
      <c r="H126" s="55"/>
      <c r="I126" s="54"/>
    </row>
    <row r="127" spans="1:9" ht="100.25" customHeight="1">
      <c r="A127" s="78" t="str">
        <f>Criteres!B127</f>
        <v>Consultation</v>
      </c>
      <c r="B127" s="79" t="str">
        <f>Criteres!C127</f>
        <v>13.6</v>
      </c>
      <c r="C127" s="79" t="str">
        <f>Criteres!D127</f>
        <v>A</v>
      </c>
      <c r="D127" s="80" t="str">
        <f>Criteres!E127</f>
        <v>Dans chaque page web, pour chaque contenu cryptique (art ASCII, émoticon, syntaxe cryptique) ayant une alternative, cette alternative est-elle pertinente ?</v>
      </c>
      <c r="E127" s="13" t="s">
        <v>200</v>
      </c>
      <c r="F127" s="12"/>
      <c r="G127" s="18"/>
      <c r="H127" s="55"/>
      <c r="I127" s="54"/>
    </row>
    <row r="128" spans="1:9" ht="100.25" customHeight="1">
      <c r="A128" s="78" t="str">
        <f>Criteres!B128</f>
        <v>Consultation</v>
      </c>
      <c r="B128" s="79" t="str">
        <f>Criteres!C128</f>
        <v>13.7</v>
      </c>
      <c r="C128" s="79" t="str">
        <f>Criteres!D128</f>
        <v>A</v>
      </c>
      <c r="D128" s="80" t="str">
        <f>Criteres!E128</f>
        <v>Dans chaque page web, les changements brusques de luminosité ou les effets de flash sont-ils correctement utilisés ?</v>
      </c>
      <c r="E128" s="13" t="s">
        <v>200</v>
      </c>
      <c r="F128" s="12"/>
      <c r="G128" s="18"/>
      <c r="H128" s="55"/>
      <c r="I128" s="54"/>
    </row>
    <row r="129" spans="1:9" ht="100.25" customHeight="1">
      <c r="A129" s="78" t="str">
        <f>Criteres!B129</f>
        <v>Consultation</v>
      </c>
      <c r="B129" s="79" t="str">
        <f>Criteres!C129</f>
        <v>13.8</v>
      </c>
      <c r="C129" s="79" t="str">
        <f>Criteres!D129</f>
        <v>A</v>
      </c>
      <c r="D129" s="80" t="str">
        <f>Criteres!E129</f>
        <v>Dans chaque page web, chaque contenu en mouvement ou clignotant est-il contrôlable par l'utilisateur ?</v>
      </c>
      <c r="E129" s="13" t="s">
        <v>200</v>
      </c>
      <c r="F129" s="12"/>
      <c r="G129" s="18"/>
      <c r="H129" s="55"/>
      <c r="I129" s="54"/>
    </row>
    <row r="130" spans="1:9" ht="100.25" customHeight="1">
      <c r="A130" s="78" t="str">
        <f>Criteres!B130</f>
        <v>Consultation</v>
      </c>
      <c r="B130" s="79" t="str">
        <f>Criteres!C130</f>
        <v>13.9</v>
      </c>
      <c r="C130" s="79" t="str">
        <f>Criteres!D130</f>
        <v>AA</v>
      </c>
      <c r="D130" s="80" t="str">
        <f>Criteres!E130</f>
        <v>Dans chaque page web, le contenu proposé est-il consultable quelle que soit l'orientation de l'écran (portait ou paysage) (hors cas particuliers) ?</v>
      </c>
      <c r="E130" s="13" t="s">
        <v>200</v>
      </c>
      <c r="F130" s="12"/>
      <c r="G130" s="18"/>
      <c r="H130" s="55"/>
      <c r="I130" s="54"/>
    </row>
    <row r="131" spans="1:9" ht="100.25" customHeight="1">
      <c r="A131" s="78" t="str">
        <f>Criteres!B131</f>
        <v>Consultation</v>
      </c>
      <c r="B131" s="79" t="str">
        <f>Criteres!C131</f>
        <v>13.10</v>
      </c>
      <c r="C131" s="79" t="str">
        <f>Criteres!D131</f>
        <v>A</v>
      </c>
      <c r="D131" s="80" t="str">
        <f>Criteres!E131</f>
        <v>Dans chaque page web, les fonctionnalités utilisables ou disponibles au moyen d'un geste complexe peuvent-elles être également disponibles au moyen d'un geste simple (hors cas particuliers) ?</v>
      </c>
      <c r="E131" s="13" t="s">
        <v>200</v>
      </c>
      <c r="F131" s="12"/>
      <c r="G131" s="18"/>
      <c r="H131" s="55"/>
      <c r="I131" s="54"/>
    </row>
    <row r="132" spans="1:9" ht="100.25" customHeight="1">
      <c r="A132" s="78" t="str">
        <f>Criteres!B132</f>
        <v>Consultation</v>
      </c>
      <c r="B132" s="79" t="str">
        <f>Criteres!C132</f>
        <v>13.11</v>
      </c>
      <c r="C132" s="79" t="str">
        <f>Criteres!D132</f>
        <v>A</v>
      </c>
      <c r="D132" s="80" t="str">
        <f>Criteres!E132</f>
        <v>Dans chaque page web, les actions déclenchées au moyen d'un dispositif de pointage sur un point unique de l'écran peuvent-elles faire l'objet d'une annulation (hors cas particuliers) ?</v>
      </c>
      <c r="E132" s="13" t="s">
        <v>200</v>
      </c>
      <c r="F132" s="12"/>
      <c r="G132" s="18"/>
      <c r="H132" s="55"/>
      <c r="I132" s="54"/>
    </row>
    <row r="133" spans="1:9" ht="100.25" customHeight="1">
      <c r="A133" s="78" t="str">
        <f>Criteres!B133</f>
        <v>Consultation</v>
      </c>
      <c r="B133" s="79" t="str">
        <f>Criteres!C133</f>
        <v>13.12</v>
      </c>
      <c r="C133" s="79" t="str">
        <f>Criteres!D133</f>
        <v>A</v>
      </c>
      <c r="D133" s="80" t="str">
        <f>Criteres!E133</f>
        <v>Dans chaque page web, les fonctionnalités qui impliquent un mouvement de l'appareil ou vers l'appareil peuvent-elles être satisfaites de manière alternative (hors cas particuliers) ?</v>
      </c>
      <c r="E133" s="13" t="s">
        <v>200</v>
      </c>
      <c r="F133" s="12"/>
      <c r="G133" s="18"/>
      <c r="H133" s="55"/>
      <c r="I133" s="54"/>
    </row>
    <row r="134" spans="1:9" ht="100.25" hidden="1" customHeight="1">
      <c r="A134" s="78" t="str">
        <f>Criteres!B134</f>
        <v>Consultation</v>
      </c>
      <c r="B134" s="79" t="str">
        <f>Criteres!C134</f>
        <v>13.13</v>
      </c>
      <c r="C134" s="79" t="str">
        <f>Criteres!D134</f>
        <v>AAA</v>
      </c>
      <c r="D134" s="80" t="str">
        <f>Criteres!E134</f>
        <v>Dans chaque page Web, une tâche ne doit pas requérir de limite de temps pour être réalisée, sauf si elle se déroule en temps réel ou si cette limite de temps est essentielle. Cette règle est-elle respectée ?</v>
      </c>
      <c r="E134" s="13" t="s">
        <v>196</v>
      </c>
      <c r="F134" s="12"/>
      <c r="G134" s="18"/>
      <c r="H134" s="55"/>
      <c r="I134" s="54"/>
    </row>
    <row r="135" spans="1:9" ht="100.25" hidden="1" customHeight="1">
      <c r="A135" s="78" t="str">
        <f>Criteres!B135</f>
        <v>Consultation</v>
      </c>
      <c r="B135" s="79" t="str">
        <f>Criteres!C135</f>
        <v>13.14</v>
      </c>
      <c r="C135" s="79" t="str">
        <f>Criteres!D135</f>
        <v>AAA</v>
      </c>
      <c r="D135" s="80" t="str">
        <f>Criteres!E135</f>
        <v>Dans chaque page Web, lors d'une interruption de session authentifiée, les données saisies par l'utilisateur sont-elles récupérées après réauthentification ?</v>
      </c>
      <c r="E135" s="13" t="s">
        <v>196</v>
      </c>
      <c r="F135" s="12"/>
      <c r="G135" s="18"/>
      <c r="H135" s="55"/>
      <c r="I135" s="54"/>
    </row>
    <row r="136" spans="1:9" ht="100.25" hidden="1" customHeight="1">
      <c r="A136" s="78" t="str">
        <f>Criteres!B136</f>
        <v>Consultation</v>
      </c>
      <c r="B136" s="79" t="str">
        <f>Criteres!C136</f>
        <v>13.15</v>
      </c>
      <c r="C136" s="79" t="str">
        <f>Criteres!D136</f>
        <v>AAA</v>
      </c>
      <c r="D136" s="80" t="str">
        <f>Criteres!E136</f>
        <v>Dans chaque page Web, les expressions inhabituelles, les expressions idiomatiques ou le jargon sont-ils explicités ?</v>
      </c>
      <c r="E136" s="13" t="s">
        <v>196</v>
      </c>
      <c r="F136" s="12"/>
      <c r="G136" s="18"/>
      <c r="H136" s="55"/>
      <c r="I136" s="54"/>
    </row>
    <row r="137" spans="1:9" ht="100.25" hidden="1" customHeight="1">
      <c r="A137" s="78" t="str">
        <f>Criteres!B137</f>
        <v>Consultation</v>
      </c>
      <c r="B137" s="79" t="str">
        <f>Criteres!C137</f>
        <v>13.16</v>
      </c>
      <c r="C137" s="79" t="str">
        <f>Criteres!D137</f>
        <v>AAA</v>
      </c>
      <c r="D137" s="80" t="str">
        <f>Criteres!E137</f>
        <v>Dans chaque page Web, pour chaque expression inhabituelle ou limitée, idiomatique ou de jargon ayant une définition, cette définition est-elle pertinente ?</v>
      </c>
      <c r="E137" s="13" t="s">
        <v>196</v>
      </c>
      <c r="G137" s="92"/>
    </row>
    <row r="138" spans="1:9" ht="100.25" hidden="1" customHeight="1">
      <c r="A138" s="78" t="str">
        <f>Criteres!B138</f>
        <v>Consultation</v>
      </c>
      <c r="B138" s="79" t="str">
        <f>Criteres!C138</f>
        <v>13.17</v>
      </c>
      <c r="C138" s="79" t="str">
        <f>Criteres!D138</f>
        <v>AAA</v>
      </c>
      <c r="D138" s="80" t="str">
        <f>Criteres!E138</f>
        <v>Dans chaque page Web, pour chaque mot dont le sens ne peut être compris sans en connaître la prononciation, celle-ci est-elle indiquée ?</v>
      </c>
      <c r="E138" s="13" t="s">
        <v>196</v>
      </c>
      <c r="G138" s="92"/>
    </row>
    <row r="139" spans="1:9" ht="100.25" hidden="1" customHeight="1">
      <c r="A139" s="78" t="str">
        <f>Criteres!B139</f>
        <v>Consultation</v>
      </c>
      <c r="B139" s="79" t="str">
        <f>Criteres!C139</f>
        <v>13.18</v>
      </c>
      <c r="C139" s="79" t="str">
        <f>Criteres!D139</f>
        <v>AAA</v>
      </c>
      <c r="D139" s="80" t="str">
        <f>Criteres!E139</f>
        <v>Dans chaque page Web, chaque texte qui nécessite un niveau de lecture plus avancé que le premier cycle de l'enseignement secondaire a-t-il une version alternative ?</v>
      </c>
      <c r="E139" s="13" t="s">
        <v>196</v>
      </c>
      <c r="G139" s="92"/>
    </row>
    <row r="140" spans="1:9" ht="100.25" hidden="1" customHeight="1">
      <c r="A140" s="78" t="str">
        <f>Criteres!B140</f>
        <v>Consultation</v>
      </c>
      <c r="B140" s="79" t="str">
        <f>Criteres!C140</f>
        <v>13.19</v>
      </c>
      <c r="C140" s="79" t="str">
        <f>Criteres!D140</f>
        <v>AAA</v>
      </c>
      <c r="D140" s="80" t="str">
        <f>Criteres!E140</f>
        <v>Dans chaque page Web, les changements brusques de luminosité ou les effets de flash ont-ils une fréquence inférieure ou égale à 3 par seconde ?</v>
      </c>
      <c r="E140" s="13" t="s">
        <v>196</v>
      </c>
      <c r="G140" s="92"/>
    </row>
  </sheetData>
  <autoFilter ref="A3:H140" xr:uid="{00000000-0009-0000-0000-000006000000}">
    <filterColumn colId="2">
      <filters>
        <filter val="A"/>
        <filter val="AA"/>
      </filters>
    </filterColumn>
  </autoFilter>
  <mergeCells count="2">
    <mergeCell ref="A1:C1"/>
    <mergeCell ref="A2:C2"/>
  </mergeCells>
  <conditionalFormatting sqref="F4:F136">
    <cfRule type="cellIs" dxfId="239" priority="21" operator="equal">
      <formula>"D"</formula>
    </cfRule>
  </conditionalFormatting>
  <conditionalFormatting sqref="E137:E140">
    <cfRule type="cellIs" dxfId="238" priority="5" operator="equal">
      <formula>"c"</formula>
    </cfRule>
    <cfRule type="cellIs" dxfId="237" priority="6" operator="equal">
      <formula>"nc"</formula>
    </cfRule>
    <cfRule type="cellIs" dxfId="236" priority="7" operator="equal">
      <formula>"na"</formula>
    </cfRule>
    <cfRule type="cellIs" dxfId="235" priority="8" operator="equal">
      <formula>"nt"</formula>
    </cfRule>
  </conditionalFormatting>
  <conditionalFormatting sqref="E4:E136">
    <cfRule type="cellIs" dxfId="234" priority="1" operator="equal">
      <formula>"c"</formula>
    </cfRule>
    <cfRule type="cellIs" dxfId="233" priority="2" operator="equal">
      <formula>"nc"</formula>
    </cfRule>
    <cfRule type="cellIs" dxfId="232" priority="3" operator="equal">
      <formula>"na"</formula>
    </cfRule>
    <cfRule type="cellIs" dxfId="231" priority="4" operator="equal">
      <formula>"nt"</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4A6BAA602D80C488B2A41D68FED6560" ma:contentTypeVersion="6" ma:contentTypeDescription="Crée un document." ma:contentTypeScope="" ma:versionID="42cd9ff6ef82911eb359adbd2b4c5b7f">
  <xsd:schema xmlns:xsd="http://www.w3.org/2001/XMLSchema" xmlns:xs="http://www.w3.org/2001/XMLSchema" xmlns:p="http://schemas.microsoft.com/office/2006/metadata/properties" xmlns:ns2="db2b7a6b-2a94-4434-8673-6806c823d98e" xmlns:ns3="de261019-11c8-4a49-8205-fa74146b6b1b" targetNamespace="http://schemas.microsoft.com/office/2006/metadata/properties" ma:root="true" ma:fieldsID="aea91dceee3625e17ea4716e7dc79a29" ns2:_="" ns3:_="">
    <xsd:import namespace="db2b7a6b-2a94-4434-8673-6806c823d98e"/>
    <xsd:import namespace="de261019-11c8-4a49-8205-fa74146b6b1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2b7a6b-2a94-4434-8673-6806c823d9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e261019-11c8-4a49-8205-fa74146b6b1b"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107090-5278-4306-93A6-89C58707D749}">
  <ds:schemaRefs>
    <ds:schemaRef ds:uri="http://schemas.microsoft.com/sharepoint/v3/contenttype/forms"/>
  </ds:schemaRefs>
</ds:datastoreItem>
</file>

<file path=customXml/itemProps2.xml><?xml version="1.0" encoding="utf-8"?>
<ds:datastoreItem xmlns:ds="http://schemas.openxmlformats.org/officeDocument/2006/customXml" ds:itemID="{D285DA7C-E578-47EA-ABDC-2043B994E62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37BB30F-643A-49EA-8371-3254C7862F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2b7a6b-2a94-4434-8673-6806c823d98e"/>
    <ds:schemaRef ds:uri="de261019-11c8-4a49-8205-fa74146b6b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26</vt:i4>
      </vt:variant>
      <vt:variant>
        <vt:lpstr>Plages nommées</vt:lpstr>
      </vt:variant>
      <vt:variant>
        <vt:i4>7</vt:i4>
      </vt:variant>
    </vt:vector>
  </HeadingPairs>
  <TitlesOfParts>
    <vt:vector size="33" baseType="lpstr">
      <vt:lpstr>Echantillon</vt:lpstr>
      <vt:lpstr>Criteres</vt:lpstr>
      <vt:lpstr>Resultats-diag-rapide</vt:lpstr>
      <vt:lpstr>Resultats</vt:lpstr>
      <vt:lpstr>Synthese</vt:lpstr>
      <vt:lpstr>BaseDeCalcul</vt:lpstr>
      <vt:lpstr>P01</vt:lpstr>
      <vt:lpstr>P02</vt:lpstr>
      <vt:lpstr>P03</vt:lpstr>
      <vt:lpstr>P04</vt:lpstr>
      <vt:lpstr>P05</vt:lpstr>
      <vt:lpstr>P06</vt:lpstr>
      <vt:lpstr>P07</vt:lpstr>
      <vt:lpstr>P08</vt:lpstr>
      <vt:lpstr>P09</vt:lpstr>
      <vt:lpstr>P10</vt:lpstr>
      <vt:lpstr>P11</vt:lpstr>
      <vt:lpstr>P12</vt:lpstr>
      <vt:lpstr>P13</vt:lpstr>
      <vt:lpstr>P14</vt:lpstr>
      <vt:lpstr>P15</vt:lpstr>
      <vt:lpstr>P16</vt:lpstr>
      <vt:lpstr>P17</vt:lpstr>
      <vt:lpstr>P18</vt:lpstr>
      <vt:lpstr>P19</vt:lpstr>
      <vt:lpstr>P20</vt:lpstr>
      <vt:lpstr>'P11'!Impression_des_titres</vt:lpstr>
      <vt:lpstr>'P12'!Impression_des_titres</vt:lpstr>
      <vt:lpstr>'P13'!Impression_des_titres</vt:lpstr>
      <vt:lpstr>'P14'!Impression_des_titres</vt:lpstr>
      <vt:lpstr>'P15'!Impression_des_titres</vt:lpstr>
      <vt:lpstr>'P16'!Impression_des_titres</vt:lpstr>
      <vt:lpstr>TableauResultats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Grille d'audit RGAA 4</dc:title>
  <dc:subject/>
  <dc:creator>Villain jean-pierre</dc:creator>
  <cp:keywords/>
  <dc:description/>
  <cp:lastModifiedBy>Luce Carevic</cp:lastModifiedBy>
  <dcterms:created xsi:type="dcterms:W3CDTF">2018-05-17T22:27:55Z</dcterms:created>
  <dcterms:modified xsi:type="dcterms:W3CDTF">2022-10-28T11:17:32Z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0x01010074A6BAA602D80C488B2A41D68FED6560</vt:lpwstr>
  </property>
</Properties>
</file>